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6"/>
  <workbookPr defaultThemeVersion="124226"/>
  <mc:AlternateContent xmlns:mc="http://schemas.openxmlformats.org/markup-compatibility/2006">
    <mc:Choice Requires="x15">
      <x15ac:absPath xmlns:x15ac="http://schemas.microsoft.com/office/spreadsheetml/2010/11/ac" url="https://massgov.sharepoint.com/sites/EHS-Teams-ELD_Home_Care_Extended_Team/Shared Documents/General/Community Transition Liaison Program (CTLP)/Transition Support Tool (TST)/"/>
    </mc:Choice>
  </mc:AlternateContent>
  <xr:revisionPtr revIDLastSave="9" documentId="8_{A5B0251F-E910-4B04-AF77-6B5AA0AC93D9}" xr6:coauthVersionLast="47" xr6:coauthVersionMax="47" xr10:uidLastSave="{97C3602E-9DCC-42CC-B13C-4023EB7575DB}"/>
  <bookViews>
    <workbookView xWindow="-110" yWindow="-110" windowWidth="19420" windowHeight="10420" tabRatio="826" firstSheet="1" activeTab="1" xr2:uid="{B701E136-424F-403B-99EC-80F8E7C0475E}"/>
  </bookViews>
  <sheets>
    <sheet name="1 Overview Instructions" sheetId="7" r:id="rId1"/>
    <sheet name="2 Transition Support Tool" sheetId="4" r:id="rId2"/>
    <sheet name="3 Potential Program Worksheet" sheetId="6" r:id="rId3"/>
    <sheet name="4 Housing Program Worksheet" sheetId="13" r:id="rId4"/>
    <sheet name="Program Services" sheetId="9" state="hidden" r:id="rId5"/>
    <sheet name="Equations" sheetId="11" state="hidden" r:id="rId6"/>
    <sheet name="Drop Downs" sheetId="10" state="hidden" r:id="rId7"/>
  </sheets>
  <definedNames>
    <definedName name="_xlnm._FilterDatabase" localSheetId="4" hidden="1">'Program Services'!$A$1:$L$57</definedName>
    <definedName name="_Hlk120862020" localSheetId="2">'3 Potential Program Worksheet'!#REF!</definedName>
    <definedName name="_xlnm.Print_Area" localSheetId="0">'1 Overview Instructions'!$A$1:$B$19</definedName>
    <definedName name="_xlnm.Print_Area" localSheetId="2">'3 Potential Program Worksheet'!$A$1:$R$27</definedName>
    <definedName name="_xlnm.Print_Area" localSheetId="4">'Program Services'!$A$1:$L$56</definedName>
    <definedName name="_xlnm.Print_Titles" localSheetId="1">'2 Transition Support Tool'!$21:$21</definedName>
    <definedName name="_xlnm.Print_Titles" localSheetId="5">Equations!$1:$1</definedName>
    <definedName name="_xlnm.Print_Titles" localSheetId="4">'Program Services'!$1:$1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1" i="4" l="1"/>
  <c r="B142" i="4"/>
  <c r="B8" i="6" l="1"/>
  <c r="B6" i="4"/>
  <c r="B12" i="6" l="1"/>
  <c r="B97" i="4" l="1"/>
  <c r="C11" i="13" l="1"/>
  <c r="C12" i="13" s="1"/>
  <c r="B20" i="6"/>
  <c r="B19" i="6"/>
  <c r="B18" i="6"/>
  <c r="B17" i="6"/>
  <c r="B16" i="6"/>
  <c r="B15" i="6"/>
  <c r="B14" i="6"/>
  <c r="B13" i="6"/>
  <c r="B11" i="6"/>
  <c r="B10" i="6"/>
  <c r="B9" i="6"/>
  <c r="L23" i="6" l="1"/>
  <c r="K23" i="6"/>
  <c r="D23" i="6"/>
  <c r="E23" i="6"/>
  <c r="C23" i="6"/>
  <c r="H23" i="6"/>
  <c r="I23" i="6"/>
  <c r="B9" i="13"/>
  <c r="B12" i="13" s="1"/>
  <c r="C9" i="13"/>
  <c r="B22" i="6"/>
  <c r="Q23" i="6"/>
  <c r="P15" i="6"/>
  <c r="P23" i="6" l="1"/>
  <c r="G23" i="6"/>
  <c r="F23" i="6"/>
  <c r="J23" i="6"/>
  <c r="B21" i="6"/>
  <c r="O23" i="6" l="1"/>
  <c r="N23" i="6"/>
  <c r="M23" i="6"/>
</calcChain>
</file>

<file path=xl/sharedStrings.xml><?xml version="1.0" encoding="utf-8"?>
<sst xmlns="http://schemas.openxmlformats.org/spreadsheetml/2006/main" count="884" uniqueCount="424">
  <si>
    <t>Community Transition Liaison Program (CTLP) Transition Support Tool Overview and Instructions</t>
  </si>
  <si>
    <t>Purpose of the Transition Support Tool:</t>
  </si>
  <si>
    <t>Begin to clarify considerations for consumer needs in the community; and</t>
  </si>
  <si>
    <t>Identify immediate activities to support consumer preparation for the community (e.g., complete SNAP or housing applications); and</t>
  </si>
  <si>
    <t>Identify potential agency program referrals to support the transition process.</t>
  </si>
  <si>
    <t>Populations Screened:</t>
  </si>
  <si>
    <t>Resident of NF whose stay exceeds 45 days or a resident whose stay is less than 45 days and has requested assistance with transition to community
Age 22 or older
Any insurance type
Has no PASRR involvement unless Department of Developmental Services (DDS) or Department of Mental Health (DMH) request assistance from CTLP for complex discharges</t>
  </si>
  <si>
    <t>Contents of worksheet:</t>
  </si>
  <si>
    <t>Tab 1 Overview Instructions</t>
  </si>
  <si>
    <t xml:space="preserve">Describes purpose of the tool, clarifies the population for which the tool will be used, includes the table of contents for the worksheet, and a cell color key. </t>
  </si>
  <si>
    <t>Tab 2 Transition Support Tool</t>
  </si>
  <si>
    <t>Transition Support Tool. This is the tool you will complete with CTLP enrolled consumers.</t>
  </si>
  <si>
    <t>Tab 3  Potential Program Worksheet</t>
  </si>
  <si>
    <r>
      <t xml:space="preserve">This worksheet guides CTLP staff to understand potential program options for referral based on certain questions from the screening tool that relate to potential program eligibility criteria. </t>
    </r>
    <r>
      <rPr>
        <b/>
        <sz val="11"/>
        <rFont val="Calibri"/>
        <family val="2"/>
        <scheme val="minor"/>
      </rPr>
      <t>Responses to certain questions (mostly YES/NO) on Transition Support Tool (Tab 2)</t>
    </r>
    <r>
      <rPr>
        <sz val="11"/>
        <rFont val="Calibri"/>
        <family val="2"/>
        <scheme val="minor"/>
      </rPr>
      <t xml:space="preserve"> automatically populate in the worksheet.</t>
    </r>
  </si>
  <si>
    <t>Tab 4 Housing Program Worksheet</t>
  </si>
  <si>
    <t>This worksheet guides CTLP staff to understand potential housing program options for referral. The programs included on the tool are specifically designed to support individuals transitioning to the community. There are other housing programs for referral, including those accessed through sister agency (MRC, DDS, etc.) case managers.</t>
  </si>
  <si>
    <t>Key</t>
  </si>
  <si>
    <r>
      <t xml:space="preserve">Orange Cells = </t>
    </r>
    <r>
      <rPr>
        <sz val="11"/>
        <rFont val="Calibri"/>
        <family val="2"/>
        <scheme val="minor"/>
      </rPr>
      <t>autopopulated. Do not alter</t>
    </r>
  </si>
  <si>
    <r>
      <t xml:space="preserve">Black Cells = </t>
    </r>
    <r>
      <rPr>
        <sz val="11"/>
        <color theme="0"/>
        <rFont val="Calibri"/>
        <family val="2"/>
        <scheme val="minor"/>
      </rPr>
      <t>not applicable. Do not enter any information</t>
    </r>
  </si>
  <si>
    <r>
      <t xml:space="preserve">Purple Cells </t>
    </r>
    <r>
      <rPr>
        <sz val="11"/>
        <color theme="1"/>
        <rFont val="Calibri"/>
        <family val="2"/>
        <scheme val="minor"/>
      </rPr>
      <t>= responses entered here will populate/affect cells into other tabs</t>
    </r>
  </si>
  <si>
    <t>Community Transition Liaison Program (CTLP) Transition Support Tool</t>
  </si>
  <si>
    <t xml:space="preserve">SNF Name: </t>
  </si>
  <si>
    <t>Tool Navigation</t>
  </si>
  <si>
    <r>
      <t>SNF Social Worker Name:</t>
    </r>
    <r>
      <rPr>
        <sz val="12"/>
        <color theme="1"/>
        <rFont val="Calibri"/>
        <family val="2"/>
        <scheme val="minor"/>
      </rPr>
      <t xml:space="preserve"> </t>
    </r>
  </si>
  <si>
    <t>A. Anticipated Dates in Facility</t>
  </si>
  <si>
    <r>
      <t>SNF Admission Date:</t>
    </r>
    <r>
      <rPr>
        <sz val="12"/>
        <color theme="1"/>
        <rFont val="Calibri"/>
        <family val="2"/>
        <scheme val="minor"/>
      </rPr>
      <t xml:space="preserve"> </t>
    </r>
  </si>
  <si>
    <t>B. Age</t>
  </si>
  <si>
    <t>Days in Facility</t>
  </si>
  <si>
    <t>C. State Agency Services/Supports Received Prior to Admission</t>
  </si>
  <si>
    <t xml:space="preserve">CTL Name: </t>
  </si>
  <si>
    <t>D. Informal Support/Guardian</t>
  </si>
  <si>
    <t xml:space="preserve">Assessment Initiation Date: </t>
  </si>
  <si>
    <t>E. Housing</t>
  </si>
  <si>
    <t xml:space="preserve">Update Date: </t>
  </si>
  <si>
    <t>F. Equipment needs (note if bariatric is needed)</t>
  </si>
  <si>
    <t>G. Safety and accessibility</t>
  </si>
  <si>
    <t>Consumer Information</t>
  </si>
  <si>
    <t>H. Financial resources</t>
  </si>
  <si>
    <t>Name:</t>
  </si>
  <si>
    <t>I. Clinical Profile</t>
  </si>
  <si>
    <t>Date of Birth (Month/Date/Year)</t>
  </si>
  <si>
    <t>J. Behavioral Issues/Mental Health/Cognitive</t>
  </si>
  <si>
    <t>Race:</t>
  </si>
  <si>
    <t>K. Diagnosis Profile</t>
  </si>
  <si>
    <t>Language preference:</t>
  </si>
  <si>
    <t>L. Disability Profile</t>
  </si>
  <si>
    <t>Guardian Name and contact information:</t>
  </si>
  <si>
    <t>M. Functional Profile</t>
  </si>
  <si>
    <t>Current insurance plan:</t>
  </si>
  <si>
    <t>Insurance plan in the community:</t>
  </si>
  <si>
    <t>Category of Information</t>
  </si>
  <si>
    <t>Yes (Y)/No (N)</t>
  </si>
  <si>
    <t>Description</t>
  </si>
  <si>
    <t xml:space="preserve"> Potential Interventions</t>
  </si>
  <si>
    <t>A. Anticipated Days in Facility</t>
  </si>
  <si>
    <t>Y/N</t>
  </si>
  <si>
    <t>Potential Interventions</t>
  </si>
  <si>
    <t>&lt; 60</t>
  </si>
  <si>
    <t>60 days +</t>
  </si>
  <si>
    <t>90 days +</t>
  </si>
  <si>
    <t>Age 22-59</t>
  </si>
  <si>
    <t>Age 60-64</t>
  </si>
  <si>
    <t>Age 65+</t>
  </si>
  <si>
    <t>DDS</t>
  </si>
  <si>
    <t>DMH</t>
  </si>
  <si>
    <t>EOEA</t>
  </si>
  <si>
    <t>MRC</t>
  </si>
  <si>
    <t>Other (describe):</t>
  </si>
  <si>
    <t>Formal supports are in place</t>
  </si>
  <si>
    <t>Informal supports are available</t>
  </si>
  <si>
    <t>Referral to Adult Day Health (ADH), Social Day programs; Council on Aging (COA), Volunteer programs; faith-based organization</t>
  </si>
  <si>
    <t>Isolation is a concern</t>
  </si>
  <si>
    <t>Encourage socialization, reaching out to family members; referral to ADH, Social Day programs; COA, Volunteer programs; faith-based organization</t>
  </si>
  <si>
    <t>Consumer has a Guardian</t>
  </si>
  <si>
    <t>Consumer has an Advance Directive</t>
  </si>
  <si>
    <t>Consumer has a Representative payee (conservator)</t>
  </si>
  <si>
    <t>Is housing needed in the community?</t>
  </si>
  <si>
    <t>See Housing Tab</t>
  </si>
  <si>
    <t xml:space="preserve">E1. Has housing in the community </t>
  </si>
  <si>
    <t>Community Housing Type</t>
  </si>
  <si>
    <t>Private residence (note own, rental,  other)</t>
  </si>
  <si>
    <t>Assisted living</t>
  </si>
  <si>
    <t>Group housing</t>
  </si>
  <si>
    <t>Rest home</t>
  </si>
  <si>
    <t>Supportive housing</t>
  </si>
  <si>
    <t>Congregate housing</t>
  </si>
  <si>
    <t>E2. Does not have housing in the community</t>
  </si>
  <si>
    <t>Does the Consumer have a Previous At Fault Eviction?</t>
  </si>
  <si>
    <t>Work to contest with Housing Authorities</t>
  </si>
  <si>
    <t>Criminal History</t>
  </si>
  <si>
    <t>Active Warrant</t>
  </si>
  <si>
    <t xml:space="preserve">Direct consumer to contact parole or probation officer in order to resolve warrant </t>
  </si>
  <si>
    <t>Active restraining orders</t>
  </si>
  <si>
    <t>Direct consumer to contact parole or probation officer in order to contests restraining order</t>
  </si>
  <si>
    <t>CORI/ SORI</t>
  </si>
  <si>
    <r>
      <t>Assist in providing community options including lists of private apartments, boarding homes, shelters, and extended stay hotel  options.</t>
    </r>
    <r>
      <rPr>
        <sz val="11"/>
        <rFont val="Calibri"/>
        <family val="2"/>
        <scheme val="minor"/>
      </rPr>
      <t xml:space="preserve"> Request CORI to see 1. verifying, 2. option of assistance in sealing any charges if enough time has passed for Misdemeanors and Felonies. Refer to local resources for assistance if needed.</t>
    </r>
  </si>
  <si>
    <t>Documentation needed?</t>
  </si>
  <si>
    <t>Birth certificate</t>
  </si>
  <si>
    <t>Apply for funding via benevolent funds</t>
  </si>
  <si>
    <t>Social Security Card</t>
  </si>
  <si>
    <t>Massachusetts ID</t>
  </si>
  <si>
    <t>Assist to apply for RIDE and obtain scholarship funds</t>
  </si>
  <si>
    <t>Immigration documents</t>
  </si>
  <si>
    <t>Financial/bank statements</t>
  </si>
  <si>
    <t>Assist with phone calls and transportation to the bank</t>
  </si>
  <si>
    <t>Housing preferences</t>
  </si>
  <si>
    <t>Preferred housing type/environment (describe):</t>
  </si>
  <si>
    <t>Housing application support needed?</t>
  </si>
  <si>
    <t>Options information</t>
  </si>
  <si>
    <t>Provide list of private housing options</t>
  </si>
  <si>
    <t>Application support</t>
  </si>
  <si>
    <t>CHAMP; Section 8 vouchers and additional voucher options</t>
  </si>
  <si>
    <t>Wheelchair</t>
  </si>
  <si>
    <t xml:space="preserve">Hoyer lift </t>
  </si>
  <si>
    <t>Hospital bed</t>
  </si>
  <si>
    <t>Air matress</t>
  </si>
  <si>
    <t>Walker</t>
  </si>
  <si>
    <t>Shower chair</t>
  </si>
  <si>
    <t>Prosthetic device</t>
  </si>
  <si>
    <t>Lives alone - requires support</t>
  </si>
  <si>
    <t>Outdoor stairs - requires modifications</t>
  </si>
  <si>
    <t>Indoor stairs - requires modifications</t>
  </si>
  <si>
    <t>Other accessibility needs</t>
  </si>
  <si>
    <t>Home remediation needed (gas, electric, deep cleaning/chore required)</t>
  </si>
  <si>
    <t>Other Home modifications needed</t>
  </si>
  <si>
    <t>Enabling technology needed</t>
  </si>
  <si>
    <t>Emergency exit access needed</t>
  </si>
  <si>
    <t>Requires 24 hour supervision in a provider-operated and staffed residence</t>
  </si>
  <si>
    <t xml:space="preserve">24x7 safety and supervision plan required </t>
  </si>
  <si>
    <t>Other needs (describe):</t>
  </si>
  <si>
    <t>Income in the community:</t>
  </si>
  <si>
    <t>None</t>
  </si>
  <si>
    <t>Yearly Income: $</t>
  </si>
  <si>
    <t>Monthly Income</t>
  </si>
  <si>
    <t>Family/Household Size</t>
  </si>
  <si>
    <t>Countable assets</t>
  </si>
  <si>
    <t>Countable assets of spouse (if applicable)</t>
  </si>
  <si>
    <t>Source of income (describe):</t>
  </si>
  <si>
    <t>Requires SNAP benefits</t>
  </si>
  <si>
    <t>Assist to apply for SNAP benefits</t>
  </si>
  <si>
    <t>Requires transitional assistance funding</t>
  </si>
  <si>
    <t>Assist to apply for transitional assistance funding</t>
  </si>
  <si>
    <t>Wound care</t>
  </si>
  <si>
    <t>Referral to VNA, outpatient wound clinic</t>
  </si>
  <si>
    <t>Chronic Disease management</t>
  </si>
  <si>
    <t>Referral to VNA, to COA for Chronic Disease self-management program, IDC with ASAP RN</t>
  </si>
  <si>
    <t>Harmful to self/others</t>
  </si>
  <si>
    <t>Suicidal ideations</t>
  </si>
  <si>
    <t>Referral to local behavioral health providers, DMH, Partial Day programs, med management</t>
  </si>
  <si>
    <t>History of violent behaviors</t>
  </si>
  <si>
    <t>Advanced Cognitive Impairment</t>
  </si>
  <si>
    <t>Set up meeting with NF staff, family and ASAP RN re service plan, back up plan, med management, referral to ADH, Caregiver Support, Alzheimer's coaching</t>
  </si>
  <si>
    <t>Wandering</t>
  </si>
  <si>
    <t>Safe return bracelet, alert systems, services to provide supervision</t>
  </si>
  <si>
    <t>Difficulties maintaining relationships</t>
  </si>
  <si>
    <t>Referral to local behavioral health provider, Partial Day programs, med management</t>
  </si>
  <si>
    <t>Referral to local behavioral health providers (CBHCs, OneCare, BH Help Line), DMH</t>
  </si>
  <si>
    <t>Acquired Brain Injury</t>
  </si>
  <si>
    <t xml:space="preserve"> Diagnosed before age 22</t>
  </si>
  <si>
    <t xml:space="preserve"> Diagnosed after age 22</t>
  </si>
  <si>
    <t>Traumatic Brain Injury</t>
  </si>
  <si>
    <t>Alzheimer's, Dementia or other related disorder</t>
  </si>
  <si>
    <t>Autism</t>
  </si>
  <si>
    <t>Mental Health</t>
  </si>
  <si>
    <t>SMI</t>
  </si>
  <si>
    <t>SUD</t>
  </si>
  <si>
    <t>Alcohol use</t>
  </si>
  <si>
    <t>Discuss concerns with NF staff to ensure environment is safe. Provide resources for community support: AA meetings/support groups, sober housing</t>
  </si>
  <si>
    <t>Other drug use (describe:)</t>
  </si>
  <si>
    <t>Discuss concerns with NF staff to ensure environment is safe. Provide resources for community support: NA support group, sober housing</t>
  </si>
  <si>
    <t>Physical disability</t>
  </si>
  <si>
    <t>Cognitive, sensory or emotional disability</t>
  </si>
  <si>
    <t xml:space="preserve">Ability to produce speech independently </t>
  </si>
  <si>
    <t>Ability to direct care independently</t>
  </si>
  <si>
    <t>ADLs - what are things you need help with at home?</t>
  </si>
  <si>
    <t>MOBILITY IN BED—Including moving to and from lying position, turning side to side, and positioning body while in bed.</t>
  </si>
  <si>
    <t>TRANSFER—Including moving to and between surfaces—to/from bed, chair, wheelchair, standing position. [Note—Excludes to/from bath/toilet]</t>
  </si>
  <si>
    <t>LOCOMOTION IN HOME—[Note—If in wheelchair, self-sufficiency once in chair]</t>
  </si>
  <si>
    <t>LOCOMOTION OUTSIDE OF HOME—[Note—If in wheelchair, self-sufficiency once in chair]</t>
  </si>
  <si>
    <t>DRESSING —How Individual dresses and undresses includes prostheses, orthotics, fasteners, pullovers, belts, pants, skirts,  and shoes</t>
  </si>
  <si>
    <t>EATING—Including taking in food by any method, including tube feedings.</t>
  </si>
  <si>
    <t>TOILET USE—Including using the toilet room or commode, bedpan, urinal, transferring on/off toilet, cleaning self after toilet use or incontinent episode, changing pad, managing any special devices required (ostomy or catheter), and adjusting clothes.</t>
  </si>
  <si>
    <t>PERSONAL HYGIENE/BATHING—Including combing hair, brushing teeth, shaving, applying makeup, washing/drying face and hands. How Individual takes full-body bath/shower or sponge bath. Includes how each part of body is bathed: arms, upper and lower legs, chest, abdomen, perineal area.</t>
  </si>
  <si>
    <t>Total # of ADLs needing support</t>
  </si>
  <si>
    <t>IADLs</t>
  </si>
  <si>
    <t>MEAL PREPARATION—How meals are prepared (e.g., planning meals, cooking,
assembling ingredients, setting out food and utensils)</t>
  </si>
  <si>
    <t>ORDINARY HOUSE WORK—How ordinary work around the house is performed (e.g.,
doing dishes, dusting, making bed, tidying up, laundry)</t>
  </si>
  <si>
    <t>MANAGING FINANCE—How bills are paid, checkbook is balanced, household expenses are balanced</t>
  </si>
  <si>
    <t>MANAGING MEDICATIONS—How medications are managed (e.g., remembering to take medicines, opening bottles, taking correct drug dosages, giving injections, applying ointments)</t>
  </si>
  <si>
    <t>Referral to Med Management companies, Med dispensing machine, referral to pharmacy for prefilled med cassette, IDC with ASAP RN</t>
  </si>
  <si>
    <t>PHONE USE—How telephone calls are made or received (with assistive devices such as large numbers on telephone, amplification as needed)</t>
  </si>
  <si>
    <t>SHOPPING—How shopping is performed for food and household items (e.g., selecting items, managing money)</t>
  </si>
  <si>
    <t>TRANSPORTATION—How Individual travels by vehicle (e.g., gets to places beyond walking distance)</t>
  </si>
  <si>
    <t>Total # of IADLs needing support</t>
  </si>
  <si>
    <t>Potential Program Worksheet</t>
  </si>
  <si>
    <t>This is an illustrative example - The table below will auto-populate with responses from Tab 2 to guide options</t>
  </si>
  <si>
    <t>Orange Cells = autopopulated. Do not alter</t>
  </si>
  <si>
    <t>Black Cells = not applicable. Do not enter any information</t>
  </si>
  <si>
    <t>Purple Cells = responses entered here will populate/affect cells in other tabs</t>
  </si>
  <si>
    <t>Programs</t>
  </si>
  <si>
    <t>Agency:</t>
  </si>
  <si>
    <t>Other</t>
  </si>
  <si>
    <t>Requirements/Eligibility Criteria</t>
  </si>
  <si>
    <t>Result of screening</t>
  </si>
  <si>
    <t>MFP Demo</t>
  </si>
  <si>
    <t>MFP Community Living Waiver (MFP-CL)</t>
  </si>
  <si>
    <t>ABI Non-Residential Habilitation Waiver (ABI-N)</t>
  </si>
  <si>
    <t>Supported
Living (SL) Program</t>
  </si>
  <si>
    <t>SL Expansion
Program</t>
  </si>
  <si>
    <t>Statewide Head Injury Program (SHIP)</t>
  </si>
  <si>
    <t>Traumatic Brain Injury Waiver (TBI; eligible through SHIP)</t>
  </si>
  <si>
    <t>Homecare Assistance Program (HCAP)</t>
  </si>
  <si>
    <t>MFP Residential Support Waiver (MFP-RS)</t>
  </si>
  <si>
    <t>ABI Residential Habilitation Waiver (ABI-RS)</t>
  </si>
  <si>
    <t>Frail Elder Waiver (FEW)</t>
  </si>
  <si>
    <t>Homecare &lt;60</t>
  </si>
  <si>
    <t>Homecare 60+</t>
  </si>
  <si>
    <t>DMH Clubhouse</t>
  </si>
  <si>
    <t>Recovery Learning Centers (RLCs)</t>
  </si>
  <si>
    <t>Age</t>
  </si>
  <si>
    <t>X</t>
  </si>
  <si>
    <t>Anticipated to be living in a facility for at least 60 days</t>
  </si>
  <si>
    <t>Anticipated to be living in a facility for at least 90 days</t>
  </si>
  <si>
    <t>Alzheimer's dementia or other related disorder</t>
  </si>
  <si>
    <t>Acquired Brain Injury diagnosed at or after age 22</t>
  </si>
  <si>
    <t>Has mental health diagnosis</t>
  </si>
  <si>
    <t>Has SMI</t>
  </si>
  <si>
    <t>Needs help with at least one ADL</t>
  </si>
  <si>
    <t>Needs help with multiple IADLs</t>
  </si>
  <si>
    <r>
      <t xml:space="preserve">Is the applicant </t>
    </r>
    <r>
      <rPr>
        <b/>
        <i/>
        <sz val="11"/>
        <color rgb="FF000000"/>
        <rFont val="Calibri"/>
        <family val="2"/>
        <scheme val="minor"/>
      </rPr>
      <t>potentially</t>
    </r>
    <r>
      <rPr>
        <b/>
        <sz val="11"/>
        <color rgb="FF000000"/>
        <rFont val="Calibri"/>
        <family val="2"/>
        <scheme val="minor"/>
      </rPr>
      <t xml:space="preserve"> eligible for the following programs?</t>
    </r>
  </si>
  <si>
    <t>Financial Criteria</t>
  </si>
  <si>
    <t>Meets financial requirements to qualify for HCBS waivers</t>
  </si>
  <si>
    <t>Meets financial requirements to qualify for MassHealth Standard (or MassHealth CommonHealth for MFP Demo)</t>
  </si>
  <si>
    <t>Housing Program Worksheet</t>
  </si>
  <si>
    <t xml:space="preserve">Use the checklist/screener below to determine if individual is potentially eligible for the CBH and/or LHAND housing programs </t>
  </si>
  <si>
    <t>*Please note that these are not inclusive of all housing options as other resources can/should be explored as appropriate.</t>
  </si>
  <si>
    <t>Criteria</t>
  </si>
  <si>
    <t>Community Based Housing (CBH)</t>
  </si>
  <si>
    <t>Lynn Housing and Neighborhood Development Special Purpose Housing Voucher (LHAND)</t>
  </si>
  <si>
    <t>Does individual have a disability?</t>
  </si>
  <si>
    <t>Individual does NOT receive any services from DMH or DDS</t>
  </si>
  <si>
    <t>Is the individual between the ages of 18 and 61?</t>
  </si>
  <si>
    <t>Is the individual potentially eligible for this housing program?</t>
  </si>
  <si>
    <t>Meets financial requirements to qualify for housing program?</t>
  </si>
  <si>
    <t>Category of Service</t>
  </si>
  <si>
    <t>Service</t>
  </si>
  <si>
    <t>ABI Residential Habilitation Waiver          (DDS)</t>
  </si>
  <si>
    <t>ABI Non-Residential Waiver         (MRC)</t>
  </si>
  <si>
    <t>MFP Residential Supports Waiver     (DDS)</t>
  </si>
  <si>
    <t>MFP Community Living Waiver (MRC)</t>
  </si>
  <si>
    <t>Frail Elder Waiver (EOEA)</t>
  </si>
  <si>
    <t>Traumatic Brain Injury Waiver (MRC)</t>
  </si>
  <si>
    <t>Supported Living Program (MRC)</t>
  </si>
  <si>
    <t>Supported Living Exansion Program (MRC)</t>
  </si>
  <si>
    <t>Statewide Head Injury Program (MRC)</t>
  </si>
  <si>
    <t>Homecare Assistance Program (MRC)</t>
  </si>
  <si>
    <t>Residential Support Services</t>
  </si>
  <si>
    <t xml:space="preserve">Residential Habilitation </t>
  </si>
  <si>
    <t>Shared Living - 24 Hour Supports</t>
  </si>
  <si>
    <t>blue = included in tab 3 program worksheet and a waiver</t>
  </si>
  <si>
    <t>Assisted Living Services</t>
  </si>
  <si>
    <t>light blue - included in tab 3 but not a waiver</t>
  </si>
  <si>
    <t xml:space="preserve">Independent Living Supports </t>
  </si>
  <si>
    <t>Shared Home Supports</t>
  </si>
  <si>
    <t>Medicaid MA 1115 Waiver Demonstrations Descriptions</t>
  </si>
  <si>
    <t>24-Hour Self Directed Home Sharing Support</t>
  </si>
  <si>
    <t>Waiver services approved by CMS as of 2/6/23 grouped by category.</t>
  </si>
  <si>
    <t>Personal Care/ADL Supports</t>
  </si>
  <si>
    <t>Home Health Aide</t>
  </si>
  <si>
    <t xml:space="preserve">Personal Care </t>
  </si>
  <si>
    <t>Supportive Home Care Aide</t>
  </si>
  <si>
    <t>In-Home Supports/IADL Supports</t>
  </si>
  <si>
    <t>Adult Companion</t>
  </si>
  <si>
    <t>Chore Service</t>
  </si>
  <si>
    <t>Grocery Shopping and Home Delivery</t>
  </si>
  <si>
    <t>Home Delivery of Pre-packaged Medication</t>
  </si>
  <si>
    <t>Home-Delivered Meals</t>
  </si>
  <si>
    <t xml:space="preserve">X  </t>
  </si>
  <si>
    <t>Homemaker</t>
  </si>
  <si>
    <t>Individualized Home Supports</t>
  </si>
  <si>
    <t>Laundry</t>
  </si>
  <si>
    <t>Live-in Caregiver</t>
  </si>
  <si>
    <t>Community Engagement &amp; Skills Training</t>
  </si>
  <si>
    <t>Community Based Day Supports</t>
  </si>
  <si>
    <t>Community Integration</t>
  </si>
  <si>
    <t>Day Services</t>
  </si>
  <si>
    <t>Supportive Day Program</t>
  </si>
  <si>
    <t>Evidence Based Education Programs</t>
  </si>
  <si>
    <t>Goal Engagement Program</t>
  </si>
  <si>
    <t>Individualized Day Supports</t>
  </si>
  <si>
    <t>Individual Support and Community Habilitation</t>
  </si>
  <si>
    <t>Peer Support</t>
  </si>
  <si>
    <t>Prevocational Services</t>
  </si>
  <si>
    <t xml:space="preserve">Supported Employment </t>
  </si>
  <si>
    <t>Transportation</t>
  </si>
  <si>
    <t>Therapy and Nursing</t>
  </si>
  <si>
    <t>Complex Care Training &amp; Oversight</t>
  </si>
  <si>
    <t>Occupational Therapy</t>
  </si>
  <si>
    <t>Physical Therapy</t>
  </si>
  <si>
    <t>Skilled Nursing</t>
  </si>
  <si>
    <t>Speech Therapy</t>
  </si>
  <si>
    <t>Family Support/Respite</t>
  </si>
  <si>
    <t>Alzheimer’s/Dementia Coaching</t>
  </si>
  <si>
    <t>Family Training</t>
  </si>
  <si>
    <t>Respite</t>
  </si>
  <si>
    <t>Stabilization</t>
  </si>
  <si>
    <t>Environmental Modifications and Accessibility Supports</t>
  </si>
  <si>
    <t xml:space="preserve">Assistive Technology </t>
  </si>
  <si>
    <t>Assistive Technology for Telehealth</t>
  </si>
  <si>
    <t>Enhanced Technology/Cellular PERS</t>
  </si>
  <si>
    <t>Medication Dispensing System</t>
  </si>
  <si>
    <t>Home / Environmental Accessibility Adaptations (Home mods)</t>
  </si>
  <si>
    <t>Home Based Wandering Response Systems</t>
  </si>
  <si>
    <t>Home Safety &amp; Independence Evaluations (Occupational Therapy)</t>
  </si>
  <si>
    <t>Orientation and Mobility Services</t>
  </si>
  <si>
    <t>Remote Supports and Monitoring</t>
  </si>
  <si>
    <t>Specialized Medical Equipment</t>
  </si>
  <si>
    <t>Vehicle Modification</t>
  </si>
  <si>
    <t>Virtual Communication and Monitoring (VCAM)</t>
  </si>
  <si>
    <t>Transitional Assistance/Individual Goods</t>
  </si>
  <si>
    <t>Transitional Assistance Services</t>
  </si>
  <si>
    <t>Individual Goods and Services</t>
  </si>
  <si>
    <t>Behavioral Supports</t>
  </si>
  <si>
    <t>Behavioral Supports and Consultation</t>
  </si>
  <si>
    <t>Community Behavioral Health Support &amp; Navigation</t>
  </si>
  <si>
    <t>Expanded Habilitation, Education</t>
  </si>
  <si>
    <t>Agency</t>
  </si>
  <si>
    <t>Program</t>
  </si>
  <si>
    <t>Qualifications/Eligibility Descriptor</t>
  </si>
  <si>
    <t>Matching/Relevant Component in Program Worksheet</t>
  </si>
  <si>
    <t>Equation Piece</t>
  </si>
  <si>
    <t>Final Formula (DO NOT ALTER)</t>
  </si>
  <si>
    <t>must be in nursing facility for 60 days</t>
  </si>
  <si>
    <t>Anticipated to be living in a facility for at least 60 days; Anticipated to be living in a facility for at least 90 days</t>
  </si>
  <si>
    <t>OR(B12="X",B13="X")</t>
  </si>
  <si>
    <t>IF((OR(B12="X", B13="X")),"Yes","No")</t>
  </si>
  <si>
    <t>masshealth eligible</t>
  </si>
  <si>
    <t>not incorporated into screening eligibility, but indicated with X</t>
  </si>
  <si>
    <t>MFP-CL</t>
  </si>
  <si>
    <t>Meet the financial requirements to qualify for MassHealth Standard in the community</t>
  </si>
  <si>
    <t>IF(B13="X","Yes","No")</t>
  </si>
  <si>
    <t xml:space="preserve">These home and community-based service (HCBS) programs </t>
  </si>
  <si>
    <t>Either be 18 years of age or older and have a disability, or be 65 years of age or older</t>
  </si>
  <si>
    <t>Age, Physical disability</t>
  </si>
  <si>
    <t>not included in eligibilty screening. Ctlp does not make final determination on disability</t>
  </si>
  <si>
    <t>been living in a nursing facility, or a chronic disease, rehabilitation, or psychiatric hospital for at lease 90 days</t>
  </si>
  <si>
    <t>B12="X"</t>
  </si>
  <si>
    <t>ABI-N</t>
  </si>
  <si>
    <t>IF(AND(B13="X",B16="X"),"Yes","No")</t>
  </si>
  <si>
    <t xml:space="preserve">members who have been living in a nursing facility or a chronic or rehabilitation hospital for at least 90 days </t>
  </si>
  <si>
    <t>Have experienced an acquired brain injury at age 22 or older</t>
  </si>
  <si>
    <t>B16="X"</t>
  </si>
  <si>
    <t>SL</t>
  </si>
  <si>
    <t xml:space="preserve">•Living with a severe physical disability </t>
  </si>
  <si>
    <t>Physical Disability</t>
  </si>
  <si>
    <t>B17="X"</t>
  </si>
  <si>
    <t>IF(AND(B17="X",B18="X",B22="X"), "Yes", "No")</t>
  </si>
  <si>
    <t>•Living with a secondary (sensory, cognitive, or emotional) disability which significantly impede on the individual’s ability to manage their day-to-day life.</t>
  </si>
  <si>
    <t>Cognitive, sensory, or emotional disability; Needs help with multiple IADLs</t>
  </si>
  <si>
    <t>B18="X", B22="X"</t>
  </si>
  <si>
    <t>SL expanded</t>
  </si>
  <si>
    <t xml:space="preserve">•Living with a behavioral health diagnosis </t>
  </si>
  <si>
    <t>Has mental health diagnosis OR Has SMI</t>
  </si>
  <si>
    <t>OR(B19="X",B20="X")</t>
  </si>
  <si>
    <t>IF(AND(OR(B19="X",B20="X"),B18="X",B22="X"),"Yes","No")</t>
  </si>
  <si>
    <t>Living with a secondary (sensory, cognitive, or emotional) disability which significantly impede on the individual’s ability to manage their day-to-day life</t>
  </si>
  <si>
    <t>B18="X", B22="X")</t>
  </si>
  <si>
    <t>SHIP</t>
  </si>
  <si>
    <t>•have a confirmed injury to the brain caused by something outside of the brain </t>
  </si>
  <si>
    <t>B15="X"</t>
  </si>
  <si>
    <t>•have difficulty managing your everyday life since the injury due to difficulties caused by the brain injury </t>
  </si>
  <si>
    <t>not incorporated into screening eligibility</t>
  </si>
  <si>
    <t>HCAP</t>
  </si>
  <si>
    <t>•Have a disabling condition which keeps them from doing one or more homemaking tasks</t>
  </si>
  <si>
    <t>Physical disbailtiy or Cognitive, sensory, or emotional disability; Needs help with multiple IADLs</t>
  </si>
  <si>
    <t>OR(B17="X",B18="X") 
B22="X"</t>
  </si>
  <si>
    <t>IF(AND(18&lt;=B8&lt;=59,OR(B17="X",B18="X"),B22="X"),"Yes","No")</t>
  </si>
  <si>
    <t>•Be between the ages of 18 and 59</t>
  </si>
  <si>
    <t>18&lt;=B8&lt;=59</t>
  </si>
  <si>
    <t>•Meet the MRC - HCAP financial guidelines </t>
  </si>
  <si>
    <t>MFP-RS</t>
  </si>
  <si>
    <t xml:space="preserve">been living in a nursing facility, or a chronic disease, rehabilitation, or psychiatric hospital for at lease 90 days </t>
  </si>
  <si>
    <t>B13="X"</t>
  </si>
  <si>
    <t>•Either be 18 years of age or older and have a disability, or be 65 years of age or older</t>
  </si>
  <si>
    <t>Age, Age 22-59, Age 60-64, Age 65+, Physical Disability</t>
  </si>
  <si>
    <t>ABI-RH</t>
  </si>
  <si>
    <t xml:space="preserve">have been living in a nursing facility or a chronic or rehabilitation hospital for at least 90 days </t>
  </si>
  <si>
    <t xml:space="preserve">Have experienced an acquired brain injury at age 22 or older. </t>
  </si>
  <si>
    <t>•Meet the financial requirements to qualify for MassHealth Standard in the community</t>
  </si>
  <si>
    <t>FEW</t>
  </si>
  <si>
    <t>IF(AND(OR(AND(B10="X",B17="X"),B11="X"),OR(B21="X",B22="X")),"Yes","No")</t>
  </si>
  <si>
    <t>•60-64 years of age and have a disability, or •65 years of age or older</t>
  </si>
  <si>
    <t>Age 60-64, Age 65+, Physical Disability</t>
  </si>
  <si>
    <t>OR(AND(B10="X",B17="X"),B11="X")</t>
  </si>
  <si>
    <t>•Meet clinical requirements</t>
  </si>
  <si>
    <t>OR(B21="X",B22="X")</t>
  </si>
  <si>
    <t>•Need FEW services</t>
  </si>
  <si>
    <t>Home Care &lt;60</t>
  </si>
  <si>
    <t>•Younger than 60 years of age with a physician's documented diagnosis of Alzheimer's Disease, a related disorder such as dementia</t>
  </si>
  <si>
    <t>Ages 22-59, Alzheimer's dementia or other related disorder</t>
  </si>
  <si>
    <t>B9="X", B14="X"</t>
  </si>
  <si>
    <t>IF(AND(AND(B9="X",B14="X"),OR(B21="X",B22="X")),"Yes","No")</t>
  </si>
  <si>
    <t>not include in description but in screening equation:</t>
  </si>
  <si>
    <t>needs help with at least oneADL OR IADL</t>
  </si>
  <si>
    <t>•60 years of age or older</t>
  </si>
  <si>
    <t>OR(B10="X", B11="X")</t>
  </si>
  <si>
    <t>IF(AND(OR(B10="X",B11="X"),OR(B21="X",B22="X")),"Yes","No")</t>
  </si>
  <si>
    <t>RLC</t>
  </si>
  <si>
    <t>Anyone who identifies with having a Mental Health condition is eligible to participate</t>
  </si>
  <si>
    <t>Has mental health diagnosis or Has SMI</t>
  </si>
  <si>
    <t>OR('3 Potential Program Worksheet'!P19="X",'3 Potential Program Worksheet'!P20="X")</t>
  </si>
  <si>
    <t>IF(AND(AND('2 Transition Support Tool'!B112="",'2 Transition Support Tool'!B111="",'2 Transition Support Tool'!B142=0,'2 Transition Support Tool'!B151=0),OR('3 Potential Program Worksheet'!P19="X",'3 Potential Program Worksheet'!P20="X")),"Yes","No")</t>
  </si>
  <si>
    <t xml:space="preserve">Presence of the following should indicate clubhouse or RLC services are not appropriate: </t>
  </si>
  <si>
    <t>('2 Transition Support Tool'!B112="",'2 Transition Support Tool'!B111="",'2 Transition Support Tool'!B142=0,'2 Transition Support Tool'!B151=0)</t>
  </si>
  <si>
    <t>Wandering in Tab 2</t>
  </si>
  <si>
    <t>Advance Cognitive Impairment in Tab 2</t>
  </si>
  <si>
    <t>Any Service needs in Section K: Function Profile</t>
  </si>
  <si>
    <t>M. Functional Profile in Tab 2</t>
  </si>
  <si>
    <t>DMHS</t>
  </si>
  <si>
    <t>Clubhouse</t>
  </si>
  <si>
    <t>•Meet criteria of having a mental illness</t>
  </si>
  <si>
    <t>•Do not need to be DMH service authorized</t>
  </si>
  <si>
    <t>Y</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</si>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</sst>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42">
    <font>
      <sz val="11"/>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
      <sz val="12"/>
      <color theme="1"/>
      <name val="Calibri"/>
      <family val="2"/>
      <scheme val="minor"/>
    </font>
    <font>
      <b/>
      <sz val="11"/>
      <color theme="3" tint="0.39997558519241921"/>
      <name val="Calibri"/>
      <family val="2"/>
      <scheme val="minor"/>
    </font>
    <font>
      <b/>
      <sz val="12"/>
      <name val="Calibri"/>
      <family val="2"/>
      <scheme val="minor"/>
    </font>
    <font>
      <b/>
      <sz val="11"/>
      <color rgb="FF000000"/>
      <name val="Calibri"/>
      <family val="2"/>
      <scheme val="minor"/>
    </font>
    <font>
      <sz val="11"/>
      <color rgb="FF000000"/>
      <name val="Calibri"/>
      <family val="2"/>
      <scheme val="minor"/>
    </font>
    <font>
      <b/>
      <sz val="11"/>
      <color rgb="FF000000"/>
      <name val="Calibri"/>
      <family val="2"/>
    </font>
    <font>
      <b/>
      <sz val="10"/>
      <color rgb="FF000000"/>
      <name val="Calibri"/>
      <family val="2"/>
    </font>
    <font>
      <u/>
      <sz val="11"/>
      <color theme="10"/>
      <name val="Calibri"/>
      <family val="2"/>
      <scheme val="minor"/>
    </font>
    <font>
      <sz val="11"/>
      <color rgb="FFFF0000"/>
      <name val="Calibri"/>
      <family val="2"/>
      <scheme val="minor"/>
    </font>
    <font>
      <b/>
      <sz val="11"/>
      <color rgb="FFFF0000"/>
      <name val="Calibri"/>
      <family val="2"/>
      <scheme val="minor"/>
    </font>
    <font>
      <sz val="11"/>
      <color theme="0"/>
      <name val="Calibri"/>
      <family val="2"/>
      <scheme val="minor"/>
    </font>
    <font>
      <b/>
      <sz val="11"/>
      <name val="Calibri"/>
      <family val="2"/>
      <scheme val="minor"/>
    </font>
    <font>
      <b/>
      <sz val="12"/>
      <color rgb="FFFF0000"/>
      <name val="Calibri"/>
      <family val="2"/>
      <scheme val="minor"/>
    </font>
    <font>
      <sz val="11"/>
      <color theme="1"/>
      <name val="Calibri"/>
      <family val="2"/>
      <scheme val="minor"/>
    </font>
    <font>
      <b/>
      <i/>
      <sz val="11"/>
      <color rgb="FF000000"/>
      <name val="Calibri"/>
      <family val="2"/>
      <scheme val="minor"/>
    </font>
    <font>
      <sz val="9"/>
      <color rgb="FF000000"/>
      <name val="Calibri"/>
      <family val="2"/>
      <scheme val="minor"/>
    </font>
    <font>
      <i/>
      <sz val="9"/>
      <color rgb="FF000000"/>
      <name val="Calibri"/>
      <family val="2"/>
      <scheme val="minor"/>
    </font>
    <font>
      <b/>
      <sz val="10"/>
      <name val="Calibri"/>
      <family val="2"/>
      <scheme val="minor"/>
    </font>
    <font>
      <b/>
      <sz val="10"/>
      <name val="Calibri"/>
      <family val="2"/>
    </font>
    <font>
      <b/>
      <sz val="8"/>
      <name val="Calibri"/>
      <family val="2"/>
    </font>
    <font>
      <b/>
      <sz val="11"/>
      <color theme="0"/>
      <name val="Calibri"/>
      <family val="2"/>
      <scheme val="minor"/>
    </font>
    <font>
      <u/>
      <sz val="11"/>
      <color theme="1"/>
      <name val="Calibri"/>
      <family val="2"/>
      <scheme val="minor"/>
    </font>
    <font>
      <sz val="11"/>
      <name val="Calibri"/>
      <family val="2"/>
      <scheme val="minor"/>
    </font>
    <font>
      <b/>
      <u/>
      <sz val="11"/>
      <color theme="4"/>
      <name val="Calibri"/>
      <family val="2"/>
      <scheme val="minor"/>
    </font>
    <font>
      <b/>
      <i/>
      <sz val="14"/>
      <color rgb="FFFF0000"/>
      <name val="Calibri"/>
      <family val="2"/>
      <scheme val="minor"/>
    </font>
    <font>
      <b/>
      <sz val="16"/>
      <color theme="0"/>
      <name val="Calibri"/>
      <family val="2"/>
      <scheme val="minor"/>
    </font>
    <font>
      <b/>
      <i/>
      <sz val="16"/>
      <color rgb="FFFF0000"/>
      <name val="Calibri"/>
      <family val="2"/>
      <scheme val="minor"/>
    </font>
    <font>
      <b/>
      <sz val="16"/>
      <name val="Calibri"/>
      <family val="2"/>
      <scheme val="minor"/>
    </font>
    <font>
      <sz val="11"/>
      <color rgb="FF000000"/>
      <name val="Calibri"/>
      <family val="2"/>
    </font>
    <font>
      <b/>
      <i/>
      <sz val="11"/>
      <color rgb="FFFF0000"/>
      <name val="Calibri"/>
      <family val="2"/>
      <scheme val="minor"/>
    </font>
    <font>
      <b/>
      <i/>
      <sz val="12"/>
      <color rgb="FFFF0000"/>
      <name val="Calibri"/>
      <family val="2"/>
      <scheme val="minor"/>
    </font>
    <font>
      <b/>
      <sz val="12"/>
      <color theme="0"/>
      <name val="Calibri"/>
      <family val="2"/>
      <scheme val="minor"/>
    </font>
    <font>
      <b/>
      <sz val="12"/>
      <color rgb="FF000000"/>
      <name val="Calibri"/>
      <family val="2"/>
      <scheme val="minor"/>
    </font>
    <font>
      <sz val="12"/>
      <name val="Calibri"/>
      <family val="2"/>
      <scheme val="minor"/>
    </font>
    <font>
      <sz val="12"/>
      <color rgb="FF000000"/>
      <name val="Calibri"/>
      <family val="2"/>
      <scheme val="minor"/>
    </font>
    <font>
      <u/>
      <sz val="12"/>
      <color theme="10"/>
      <name val="Calibri"/>
      <family val="2"/>
      <scheme val="minor"/>
    </font>
    <font>
      <vertAlign val="superscript"/>
      <sz val="12"/>
      <name val="Calibri"/>
      <family val="2"/>
      <scheme val="minor"/>
    </font>
    <font>
      <i/>
      <sz val="11"/>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1"/>
        <bgColor indexed="64"/>
      </patternFill>
    </fill>
    <fill>
      <patternFill patternType="solid">
        <fgColor theme="3" tint="0.59999389629810485"/>
        <bgColor indexed="64"/>
      </patternFill>
    </fill>
    <fill>
      <patternFill patternType="solid">
        <fgColor theme="7" tint="-0.499984740745262"/>
        <bgColor indexed="64"/>
      </patternFill>
    </fill>
    <fill>
      <patternFill patternType="solid">
        <fgColor theme="3" tint="0.79998168889431442"/>
        <bgColor indexed="64"/>
      </patternFill>
    </fill>
    <fill>
      <patternFill patternType="solid">
        <fgColor theme="7"/>
        <bgColor indexed="64"/>
      </patternFill>
    </fill>
    <fill>
      <patternFill patternType="solid">
        <fgColor theme="1" tint="4.9989318521683403E-2"/>
        <bgColor indexed="64"/>
      </patternFill>
    </fill>
    <fill>
      <patternFill patternType="solid">
        <fgColor theme="4"/>
        <bgColor indexed="64"/>
      </patternFill>
    </fill>
    <fill>
      <patternFill patternType="solid">
        <fgColor theme="6"/>
        <bgColor indexed="64"/>
      </patternFill>
    </fill>
    <fill>
      <patternFill patternType="solid">
        <fgColor theme="7" tint="0.59999389629810485"/>
        <bgColor indexed="64"/>
      </patternFill>
    </fill>
    <fill>
      <patternFill patternType="solid">
        <fgColor rgb="FF7030A0"/>
        <bgColor indexed="64"/>
      </patternFill>
    </fill>
    <fill>
      <patternFill patternType="solid">
        <fgColor theme="0" tint="-0.249977111117893"/>
        <bgColor indexed="64"/>
      </patternFill>
    </fill>
    <fill>
      <patternFill patternType="solid">
        <fgColor theme="9"/>
        <bgColor indexed="64"/>
      </patternFill>
    </fill>
  </fills>
  <borders count="8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double">
        <color indexed="64"/>
      </bottom>
      <diagonal/>
    </border>
    <border>
      <left style="thin">
        <color indexed="64"/>
      </left>
      <right style="thin">
        <color indexed="64"/>
      </right>
      <top style="double">
        <color indexed="64"/>
      </top>
      <bottom style="double">
        <color indexed="64"/>
      </bottom>
      <diagonal/>
    </border>
    <border>
      <left style="thin">
        <color auto="1"/>
      </left>
      <right style="medium">
        <color indexed="64"/>
      </right>
      <top style="thin">
        <color auto="1"/>
      </top>
      <bottom style="double">
        <color indexed="64"/>
      </bottom>
      <diagonal/>
    </border>
    <border>
      <left/>
      <right style="thin">
        <color auto="1"/>
      </right>
      <top style="thin">
        <color auto="1"/>
      </top>
      <bottom style="double">
        <color indexed="64"/>
      </bottom>
      <diagonal/>
    </border>
    <border>
      <left/>
      <right style="thin">
        <color auto="1"/>
      </right>
      <top/>
      <bottom style="double">
        <color indexed="64"/>
      </bottom>
      <diagonal/>
    </border>
    <border>
      <left style="thin">
        <color auto="1"/>
      </left>
      <right style="medium">
        <color indexed="64"/>
      </right>
      <top/>
      <bottom style="double">
        <color indexed="64"/>
      </bottom>
      <diagonal/>
    </border>
    <border>
      <left/>
      <right style="medium">
        <color indexed="64"/>
      </right>
      <top style="thin">
        <color auto="1"/>
      </top>
      <bottom style="thin">
        <color auto="1"/>
      </bottom>
      <diagonal/>
    </border>
    <border>
      <left style="thin">
        <color auto="1"/>
      </left>
      <right/>
      <top/>
      <bottom style="double">
        <color indexed="64"/>
      </bottom>
      <diagonal/>
    </border>
    <border>
      <left style="medium">
        <color indexed="64"/>
      </left>
      <right/>
      <top/>
      <bottom style="thin">
        <color auto="1"/>
      </bottom>
      <diagonal/>
    </border>
    <border>
      <left/>
      <right style="medium">
        <color indexed="64"/>
      </right>
      <top/>
      <bottom style="thin">
        <color auto="1"/>
      </bottom>
      <diagonal/>
    </border>
    <border>
      <left/>
      <right style="thin">
        <color auto="1"/>
      </right>
      <top/>
      <bottom/>
      <diagonal/>
    </border>
    <border>
      <left/>
      <right style="medium">
        <color indexed="64"/>
      </right>
      <top style="medium">
        <color indexed="64"/>
      </top>
      <bottom style="medium">
        <color indexed="64"/>
      </bottom>
      <diagonal/>
    </border>
    <border>
      <left/>
      <right style="medium">
        <color indexed="64"/>
      </right>
      <top style="thin">
        <color auto="1"/>
      </top>
      <bottom style="double">
        <color indexed="64"/>
      </bottom>
      <diagonal/>
    </border>
    <border>
      <left/>
      <right style="medium">
        <color indexed="64"/>
      </right>
      <top/>
      <bottom/>
      <diagonal/>
    </border>
    <border>
      <left style="thin">
        <color auto="1"/>
      </left>
      <right style="medium">
        <color indexed="64"/>
      </right>
      <top/>
      <bottom style="thin">
        <color auto="1"/>
      </bottom>
      <diagonal/>
    </border>
    <border>
      <left/>
      <right style="thin">
        <color auto="1"/>
      </right>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diagonal/>
    </border>
    <border>
      <left style="medium">
        <color indexed="64"/>
      </left>
      <right style="medium">
        <color indexed="64"/>
      </right>
      <top style="thin">
        <color auto="1"/>
      </top>
      <bottom style="medium">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medium">
        <color indexed="64"/>
      </left>
      <right style="medium">
        <color indexed="64"/>
      </right>
      <top/>
      <bottom style="double">
        <color indexed="64"/>
      </bottom>
      <diagonal/>
    </border>
    <border>
      <left style="medium">
        <color indexed="64"/>
      </left>
      <right style="thin">
        <color auto="1"/>
      </right>
      <top/>
      <bottom style="double">
        <color indexed="64"/>
      </bottom>
      <diagonal/>
    </border>
    <border>
      <left style="thin">
        <color auto="1"/>
      </left>
      <right style="thick">
        <color indexed="64"/>
      </right>
      <top style="thin">
        <color auto="1"/>
      </top>
      <bottom style="thin">
        <color auto="1"/>
      </bottom>
      <diagonal/>
    </border>
    <border>
      <left style="thin">
        <color auto="1"/>
      </left>
      <right style="thick">
        <color indexed="64"/>
      </right>
      <top style="thin">
        <color auto="1"/>
      </top>
      <bottom style="medium">
        <color indexed="64"/>
      </bottom>
      <diagonal/>
    </border>
    <border>
      <left style="thin">
        <color auto="1"/>
      </left>
      <right style="thick">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diagonal/>
    </border>
    <border>
      <left style="thin">
        <color auto="1"/>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style="thin">
        <color rgb="FFFFC000"/>
      </left>
      <right style="thin">
        <color rgb="FFFFC000"/>
      </right>
      <top style="thin">
        <color rgb="FFFFC000"/>
      </top>
      <bottom style="thin">
        <color rgb="FFFFC000"/>
      </bottom>
      <diagonal/>
    </border>
    <border>
      <left style="medium">
        <color rgb="FFFFC000"/>
      </left>
      <right style="medium">
        <color rgb="FFFFC000"/>
      </right>
      <top style="medium">
        <color rgb="FFFFC000"/>
      </top>
      <bottom style="medium">
        <color rgb="FFFFC00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theme="1"/>
      </top>
      <bottom style="medium">
        <color theme="1"/>
      </bottom>
      <diagonal/>
    </border>
    <border>
      <left style="thin">
        <color auto="1"/>
      </left>
      <right style="thin">
        <color indexed="64"/>
      </right>
      <top/>
      <bottom/>
      <diagonal/>
    </border>
    <border>
      <left/>
      <right style="thin">
        <color indexed="64"/>
      </right>
      <top style="double">
        <color indexed="64"/>
      </top>
      <bottom style="thin">
        <color auto="1"/>
      </bottom>
      <diagonal/>
    </border>
  </borders>
  <cellStyleXfs count="3">
    <xf numFmtId="0" fontId="0" fillId="0" borderId="0"/>
    <xf numFmtId="0" fontId="11" fillId="0" borderId="0" applyNumberFormat="0" applyFill="0" applyBorder="0" applyAlignment="0" applyProtection="0"/>
    <xf numFmtId="44" fontId="17" fillId="0" borderId="0" applyFont="0" applyFill="0" applyBorder="0" applyAlignment="0" applyProtection="0"/>
  </cellStyleXfs>
  <cellXfs count="280">
    <xf numFmtId="0" fontId="0" fillId="0" borderId="0" xfId="0"/>
    <xf numFmtId="0" fontId="2" fillId="0" borderId="0" xfId="0" applyFont="1" applyAlignment="1">
      <alignment horizontal="center" vertical="top" wrapText="1"/>
    </xf>
    <xf numFmtId="0" fontId="0" fillId="0" borderId="0" xfId="0" applyAlignment="1">
      <alignment vertical="top"/>
    </xf>
    <xf numFmtId="0" fontId="4" fillId="0" borderId="0" xfId="0" applyFont="1" applyAlignment="1">
      <alignment horizontal="left" vertical="top"/>
    </xf>
    <xf numFmtId="0" fontId="1" fillId="0" borderId="0" xfId="0" applyFont="1" applyAlignment="1">
      <alignment vertical="top" wrapText="1"/>
    </xf>
    <xf numFmtId="0" fontId="0" fillId="0" borderId="0" xfId="0" applyAlignment="1">
      <alignment horizontal="left" vertical="top" wrapText="1"/>
    </xf>
    <xf numFmtId="0" fontId="0" fillId="0" borderId="0" xfId="0" applyAlignment="1">
      <alignment vertical="top" wrapText="1"/>
    </xf>
    <xf numFmtId="0" fontId="1" fillId="0" borderId="0" xfId="0" applyFont="1" applyAlignment="1">
      <alignment horizontal="center" vertical="top" wrapText="1"/>
    </xf>
    <xf numFmtId="0" fontId="5" fillId="0" borderId="0" xfId="0" applyFont="1" applyAlignment="1">
      <alignment vertical="top"/>
    </xf>
    <xf numFmtId="0" fontId="1" fillId="0" borderId="10" xfId="0" applyFont="1" applyBorder="1" applyAlignment="1">
      <alignment horizontal="center" vertical="top" wrapText="1"/>
    </xf>
    <xf numFmtId="0" fontId="1" fillId="0" borderId="12" xfId="0" applyFont="1" applyBorder="1" applyAlignment="1">
      <alignment horizontal="center" vertical="top" wrapText="1"/>
    </xf>
    <xf numFmtId="0" fontId="1" fillId="0" borderId="8" xfId="0" applyFont="1" applyBorder="1" applyAlignment="1">
      <alignment horizontal="center" vertical="top" wrapText="1"/>
    </xf>
    <xf numFmtId="14" fontId="1" fillId="0" borderId="10" xfId="0" applyNumberFormat="1" applyFont="1" applyBorder="1" applyAlignment="1">
      <alignment horizontal="center" vertical="top" wrapText="1"/>
    </xf>
    <xf numFmtId="14" fontId="1" fillId="0" borderId="12" xfId="0" applyNumberFormat="1" applyFont="1" applyBorder="1" applyAlignment="1">
      <alignment horizontal="center" vertical="top" wrapText="1"/>
    </xf>
    <xf numFmtId="0" fontId="0" fillId="0" borderId="5" xfId="0" applyBorder="1" applyAlignment="1">
      <alignment horizontal="center" vertical="top" wrapText="1"/>
    </xf>
    <xf numFmtId="0" fontId="12" fillId="0" borderId="18" xfId="0" applyFont="1" applyBorder="1" applyAlignment="1">
      <alignment horizontal="center" vertical="top" wrapText="1"/>
    </xf>
    <xf numFmtId="0" fontId="8" fillId="0" borderId="0" xfId="0" applyFont="1" applyAlignment="1">
      <alignment vertical="top" wrapText="1"/>
    </xf>
    <xf numFmtId="0" fontId="8" fillId="0" borderId="0" xfId="0" applyFont="1" applyAlignment="1">
      <alignment horizontal="center" vertical="top" wrapText="1"/>
    </xf>
    <xf numFmtId="0" fontId="0" fillId="0" borderId="5" xfId="0" applyBorder="1" applyAlignment="1">
      <alignment vertical="top" wrapText="1"/>
    </xf>
    <xf numFmtId="0" fontId="0" fillId="6" borderId="5" xfId="0" applyFill="1" applyBorder="1" applyAlignment="1">
      <alignment horizontal="center" vertical="center" wrapText="1"/>
    </xf>
    <xf numFmtId="0" fontId="0" fillId="6" borderId="5" xfId="0" applyFill="1" applyBorder="1" applyAlignment="1">
      <alignment horizontal="center" vertical="top" wrapText="1"/>
    </xf>
    <xf numFmtId="0" fontId="0" fillId="0" borderId="23" xfId="0" applyBorder="1" applyAlignment="1">
      <alignment horizontal="center" vertical="center" wrapText="1"/>
    </xf>
    <xf numFmtId="14" fontId="16" fillId="0" borderId="10" xfId="0" applyNumberFormat="1" applyFont="1" applyBorder="1" applyAlignment="1">
      <alignment horizontal="center" vertical="top" wrapText="1"/>
    </xf>
    <xf numFmtId="0" fontId="11" fillId="0" borderId="0" xfId="1" applyAlignment="1">
      <alignment vertical="top"/>
    </xf>
    <xf numFmtId="0" fontId="8" fillId="0" borderId="0" xfId="0" applyFont="1" applyAlignment="1">
      <alignment horizontal="left" vertical="top"/>
    </xf>
    <xf numFmtId="0" fontId="11" fillId="0" borderId="0" xfId="1" applyAlignment="1">
      <alignment horizontal="left" vertical="top"/>
    </xf>
    <xf numFmtId="0" fontId="19" fillId="0" borderId="0" xfId="0" applyFont="1" applyAlignment="1">
      <alignment horizontal="center" vertical="top" wrapText="1"/>
    </xf>
    <xf numFmtId="0" fontId="20" fillId="0" borderId="0" xfId="0" applyFont="1" applyAlignment="1">
      <alignment horizontal="center" vertical="top" wrapText="1"/>
    </xf>
    <xf numFmtId="0" fontId="20" fillId="0" borderId="0" xfId="0" applyFont="1" applyAlignment="1">
      <alignment vertical="top" wrapText="1"/>
    </xf>
    <xf numFmtId="1" fontId="0" fillId="0" borderId="0" xfId="0" applyNumberFormat="1" applyAlignment="1">
      <alignment vertical="top" wrapText="1"/>
    </xf>
    <xf numFmtId="0" fontId="0" fillId="0" borderId="0" xfId="0" applyAlignment="1">
      <alignment horizontal="center" vertical="top" wrapText="1"/>
    </xf>
    <xf numFmtId="0" fontId="15" fillId="0" borderId="0" xfId="0" applyFont="1" applyAlignment="1">
      <alignment horizontal="left" vertical="top" wrapText="1"/>
    </xf>
    <xf numFmtId="0" fontId="6" fillId="0" borderId="0" xfId="0" applyFont="1" applyAlignment="1">
      <alignment horizontal="center" vertical="top" wrapText="1"/>
    </xf>
    <xf numFmtId="0" fontId="3" fillId="0" borderId="0" xfId="0" applyFont="1" applyAlignment="1">
      <alignment horizontal="center" vertical="top" wrapText="1"/>
    </xf>
    <xf numFmtId="0" fontId="0" fillId="0" borderId="6" xfId="0" applyBorder="1" applyAlignment="1">
      <alignment vertical="top" wrapText="1"/>
    </xf>
    <xf numFmtId="0" fontId="12" fillId="0" borderId="5" xfId="0" applyFont="1" applyBorder="1" applyAlignment="1">
      <alignment horizontal="center" vertical="top" wrapText="1"/>
    </xf>
    <xf numFmtId="0" fontId="0" fillId="0" borderId="18" xfId="0" applyBorder="1" applyAlignment="1">
      <alignment vertical="top" wrapText="1"/>
    </xf>
    <xf numFmtId="0" fontId="0" fillId="5" borderId="6" xfId="0" applyFill="1" applyBorder="1" applyAlignment="1">
      <alignment vertical="top" wrapText="1"/>
    </xf>
    <xf numFmtId="0" fontId="12" fillId="0" borderId="6" xfId="0" applyFont="1" applyBorder="1" applyAlignment="1">
      <alignment horizontal="center" vertical="top" wrapText="1"/>
    </xf>
    <xf numFmtId="0" fontId="13" fillId="0" borderId="6" xfId="0" applyFont="1" applyBorder="1" applyAlignment="1">
      <alignment horizontal="center" vertical="top" wrapText="1"/>
    </xf>
    <xf numFmtId="0" fontId="13" fillId="0" borderId="5" xfId="0" applyFont="1" applyBorder="1" applyAlignment="1">
      <alignment horizontal="center" vertical="top" wrapText="1"/>
    </xf>
    <xf numFmtId="0" fontId="0" fillId="0" borderId="6" xfId="0" applyBorder="1" applyAlignment="1">
      <alignment horizontal="center" vertical="top" wrapText="1"/>
    </xf>
    <xf numFmtId="0" fontId="3" fillId="2" borderId="5" xfId="0" applyFont="1" applyFill="1" applyBorder="1" applyAlignment="1">
      <alignment horizontal="center" vertical="top" wrapText="1"/>
    </xf>
    <xf numFmtId="0" fontId="0" fillId="5" borderId="5" xfId="0" applyFill="1" applyBorder="1" applyAlignment="1">
      <alignment horizontal="center" vertical="top" wrapText="1"/>
    </xf>
    <xf numFmtId="0" fontId="0" fillId="5" borderId="5" xfId="0" applyFill="1" applyBorder="1" applyAlignment="1">
      <alignment vertical="top" wrapText="1"/>
    </xf>
    <xf numFmtId="0" fontId="25" fillId="5" borderId="5" xfId="0" applyFont="1" applyFill="1" applyBorder="1" applyAlignment="1">
      <alignment horizontal="left" vertical="top" wrapText="1"/>
    </xf>
    <xf numFmtId="0" fontId="25" fillId="5" borderId="5" xfId="0" applyFont="1" applyFill="1" applyBorder="1" applyAlignment="1">
      <alignment vertical="top" wrapText="1"/>
    </xf>
    <xf numFmtId="0" fontId="11" fillId="0" borderId="5" xfId="1" applyFill="1" applyBorder="1" applyAlignment="1">
      <alignment vertical="top" wrapText="1"/>
    </xf>
    <xf numFmtId="1" fontId="16" fillId="6" borderId="10" xfId="0" applyNumberFormat="1" applyFont="1" applyFill="1" applyBorder="1" applyAlignment="1">
      <alignment horizontal="center" vertical="top" wrapText="1"/>
    </xf>
    <xf numFmtId="0" fontId="15" fillId="8" borderId="1" xfId="0" applyFont="1" applyFill="1" applyBorder="1" applyAlignment="1">
      <alignment horizontal="center" vertical="top" wrapText="1"/>
    </xf>
    <xf numFmtId="0" fontId="3" fillId="8" borderId="1" xfId="0" applyFont="1" applyFill="1" applyBorder="1" applyAlignment="1">
      <alignment horizontal="center" vertical="top" wrapText="1"/>
    </xf>
    <xf numFmtId="0" fontId="3" fillId="8" borderId="2" xfId="0" applyFont="1" applyFill="1" applyBorder="1" applyAlignment="1">
      <alignment horizontal="center" vertical="top" wrapText="1"/>
    </xf>
    <xf numFmtId="0" fontId="3" fillId="10" borderId="16" xfId="0" applyFont="1" applyFill="1" applyBorder="1" applyAlignment="1">
      <alignment horizontal="left" vertical="top" wrapText="1"/>
    </xf>
    <xf numFmtId="0" fontId="3" fillId="10" borderId="17" xfId="0" applyFont="1" applyFill="1" applyBorder="1" applyAlignment="1">
      <alignment horizontal="center" vertical="top" wrapText="1"/>
    </xf>
    <xf numFmtId="0" fontId="3" fillId="10" borderId="3" xfId="0" applyFont="1" applyFill="1" applyBorder="1" applyAlignment="1">
      <alignment horizontal="center" vertical="top" wrapText="1"/>
    </xf>
    <xf numFmtId="0" fontId="13" fillId="0" borderId="18" xfId="0" applyFont="1" applyBorder="1" applyAlignment="1">
      <alignment horizontal="center" vertical="top" wrapText="1"/>
    </xf>
    <xf numFmtId="0" fontId="15" fillId="8" borderId="15" xfId="0" applyFont="1" applyFill="1" applyBorder="1" applyAlignment="1">
      <alignment horizontal="left" vertical="top" wrapText="1"/>
    </xf>
    <xf numFmtId="0" fontId="0" fillId="12" borderId="5" xfId="0" applyFill="1" applyBorder="1" applyAlignment="1">
      <alignment horizontal="center" vertical="top" wrapText="1"/>
    </xf>
    <xf numFmtId="0" fontId="28" fillId="0" borderId="0" xfId="0" applyFont="1" applyAlignment="1">
      <alignment horizontal="left" vertical="top"/>
    </xf>
    <xf numFmtId="0" fontId="0" fillId="2" borderId="5" xfId="0" applyFill="1" applyBorder="1" applyAlignment="1">
      <alignment vertical="top" wrapText="1"/>
    </xf>
    <xf numFmtId="0" fontId="11" fillId="0" borderId="51" xfId="1" applyFill="1" applyBorder="1"/>
    <xf numFmtId="0" fontId="11" fillId="0" borderId="51" xfId="1" applyBorder="1" applyAlignment="1">
      <alignment vertical="top"/>
    </xf>
    <xf numFmtId="0" fontId="1" fillId="10" borderId="7" xfId="0" applyFont="1" applyFill="1" applyBorder="1" applyAlignment="1">
      <alignment horizontal="left" vertical="top" wrapText="1"/>
    </xf>
    <xf numFmtId="0" fontId="1" fillId="10" borderId="9" xfId="0" applyFont="1" applyFill="1" applyBorder="1" applyAlignment="1">
      <alignment horizontal="left" vertical="top" wrapText="1"/>
    </xf>
    <xf numFmtId="0" fontId="1" fillId="10" borderId="11" xfId="0" applyFont="1" applyFill="1" applyBorder="1" applyAlignment="1">
      <alignment horizontal="left" vertical="top" wrapText="1"/>
    </xf>
    <xf numFmtId="0" fontId="6" fillId="10" borderId="9" xfId="0" applyFont="1" applyFill="1" applyBorder="1" applyAlignment="1">
      <alignment horizontal="left" vertical="top" wrapText="1"/>
    </xf>
    <xf numFmtId="0" fontId="0" fillId="0" borderId="18" xfId="0" applyBorder="1" applyAlignment="1">
      <alignment horizontal="center" vertical="top" wrapText="1"/>
    </xf>
    <xf numFmtId="0" fontId="3" fillId="10" borderId="16" xfId="0" applyFont="1" applyFill="1" applyBorder="1" applyAlignment="1">
      <alignment horizontal="left" vertical="top"/>
    </xf>
    <xf numFmtId="0" fontId="0" fillId="5" borderId="6" xfId="0" applyFill="1" applyBorder="1" applyAlignment="1">
      <alignment horizontal="center" vertical="top" wrapText="1"/>
    </xf>
    <xf numFmtId="0" fontId="0" fillId="10" borderId="17" xfId="0" applyFill="1" applyBorder="1" applyAlignment="1">
      <alignment vertical="top" wrapText="1"/>
    </xf>
    <xf numFmtId="0" fontId="0" fillId="10" borderId="3" xfId="0" applyFill="1" applyBorder="1" applyAlignment="1">
      <alignment vertical="top" wrapText="1"/>
    </xf>
    <xf numFmtId="0" fontId="0" fillId="2" borderId="6" xfId="0" applyFill="1" applyBorder="1" applyAlignment="1">
      <alignment horizontal="center" vertical="top" wrapText="1"/>
    </xf>
    <xf numFmtId="0" fontId="0" fillId="2" borderId="6" xfId="0" applyFill="1" applyBorder="1" applyAlignment="1">
      <alignment vertical="top" wrapText="1"/>
    </xf>
    <xf numFmtId="0" fontId="11" fillId="0" borderId="42" xfId="1" applyBorder="1" applyAlignment="1">
      <alignment vertical="top"/>
    </xf>
    <xf numFmtId="0" fontId="0" fillId="0" borderId="52" xfId="0" applyBorder="1" applyAlignment="1">
      <alignment horizontal="left" vertical="top" wrapText="1"/>
    </xf>
    <xf numFmtId="0" fontId="0" fillId="0" borderId="36" xfId="0" applyBorder="1" applyAlignment="1">
      <alignment vertical="top" wrapText="1"/>
    </xf>
    <xf numFmtId="0" fontId="0" fillId="0" borderId="9" xfId="0" applyBorder="1" applyAlignment="1">
      <alignment horizontal="left" vertical="top" wrapText="1"/>
    </xf>
    <xf numFmtId="0" fontId="0" fillId="0" borderId="10" xfId="0" applyBorder="1" applyAlignment="1">
      <alignment vertical="top" wrapText="1"/>
    </xf>
    <xf numFmtId="0" fontId="0" fillId="0" borderId="53" xfId="0" applyBorder="1" applyAlignment="1">
      <alignment horizontal="left" vertical="top" wrapText="1"/>
    </xf>
    <xf numFmtId="0" fontId="0" fillId="0" borderId="41" xfId="0" applyBorder="1" applyAlignment="1">
      <alignment vertical="top" wrapText="1"/>
    </xf>
    <xf numFmtId="0" fontId="11" fillId="0" borderId="36" xfId="1" applyBorder="1" applyAlignment="1">
      <alignmen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center" vertical="top" wrapText="1"/>
    </xf>
    <xf numFmtId="0" fontId="3" fillId="5" borderId="9" xfId="0" applyFont="1" applyFill="1" applyBorder="1" applyAlignment="1">
      <alignment horizontal="left" vertical="top" wrapText="1"/>
    </xf>
    <xf numFmtId="0" fontId="0" fillId="5" borderId="10" xfId="0" applyFill="1" applyBorder="1" applyAlignment="1">
      <alignment vertical="top" wrapText="1"/>
    </xf>
    <xf numFmtId="0" fontId="0" fillId="0" borderId="9" xfId="0" applyBorder="1" applyAlignment="1">
      <alignment horizontal="left" vertical="top" wrapText="1" indent="1"/>
    </xf>
    <xf numFmtId="0" fontId="0" fillId="0" borderId="53" xfId="0" applyBorder="1" applyAlignment="1">
      <alignment horizontal="left" vertical="top" wrapText="1" indent="1"/>
    </xf>
    <xf numFmtId="0" fontId="25" fillId="5" borderId="10" xfId="0" applyFont="1" applyFill="1" applyBorder="1" applyAlignment="1">
      <alignment horizontal="left" vertical="top" wrapText="1"/>
    </xf>
    <xf numFmtId="0" fontId="25" fillId="5" borderId="10" xfId="0" applyFont="1" applyFill="1" applyBorder="1" applyAlignment="1">
      <alignment vertical="top" wrapText="1"/>
    </xf>
    <xf numFmtId="0" fontId="0" fillId="5" borderId="52" xfId="0" applyFill="1" applyBorder="1" applyAlignment="1">
      <alignment horizontal="left" vertical="top" wrapText="1"/>
    </xf>
    <xf numFmtId="0" fontId="27" fillId="5" borderId="36" xfId="0" applyFont="1" applyFill="1" applyBorder="1" applyAlignment="1">
      <alignment vertical="top" wrapText="1"/>
    </xf>
    <xf numFmtId="0" fontId="26" fillId="0" borderId="10" xfId="0" applyFont="1" applyBorder="1" applyAlignment="1">
      <alignment vertical="top" wrapText="1"/>
    </xf>
    <xf numFmtId="0" fontId="0" fillId="0" borderId="36" xfId="0" applyBorder="1" applyAlignment="1">
      <alignment vertical="top"/>
    </xf>
    <xf numFmtId="0" fontId="0" fillId="0" borderId="10" xfId="0" applyBorder="1" applyAlignment="1">
      <alignment vertical="top"/>
    </xf>
    <xf numFmtId="0" fontId="26" fillId="0" borderId="9" xfId="0" applyFont="1" applyBorder="1" applyAlignment="1">
      <alignment horizontal="left" vertical="top" wrapText="1"/>
    </xf>
    <xf numFmtId="0" fontId="26" fillId="0" borderId="53" xfId="0" applyFont="1" applyBorder="1" applyAlignment="1">
      <alignment horizontal="left" vertical="top" wrapText="1"/>
    </xf>
    <xf numFmtId="0" fontId="0" fillId="0" borderId="41" xfId="0" applyBorder="1" applyAlignment="1">
      <alignment vertical="top"/>
    </xf>
    <xf numFmtId="0" fontId="3" fillId="2" borderId="52" xfId="0" applyFont="1" applyFill="1" applyBorder="1" applyAlignment="1">
      <alignment horizontal="left" vertical="top" wrapText="1"/>
    </xf>
    <xf numFmtId="0" fontId="0" fillId="2" borderId="36" xfId="0" applyFill="1" applyBorder="1" applyAlignment="1">
      <alignment vertical="top" wrapText="1"/>
    </xf>
    <xf numFmtId="0" fontId="0" fillId="2" borderId="10" xfId="0" applyFill="1" applyBorder="1" applyAlignment="1">
      <alignment vertical="top" wrapText="1"/>
    </xf>
    <xf numFmtId="0" fontId="0" fillId="5" borderId="12" xfId="0" applyFill="1" applyBorder="1" applyAlignment="1">
      <alignment vertical="top" wrapText="1"/>
    </xf>
    <xf numFmtId="0" fontId="3" fillId="8" borderId="50" xfId="0" applyFont="1" applyFill="1" applyBorder="1" applyAlignment="1">
      <alignment vertical="top"/>
    </xf>
    <xf numFmtId="0" fontId="22" fillId="10" borderId="38" xfId="0" applyFont="1" applyFill="1" applyBorder="1" applyAlignment="1">
      <alignment horizontal="center" vertical="top" wrapText="1"/>
    </xf>
    <xf numFmtId="0" fontId="22" fillId="10" borderId="11" xfId="0" applyFont="1" applyFill="1" applyBorder="1" applyAlignment="1">
      <alignment horizontal="center" vertical="top" wrapText="1"/>
    </xf>
    <xf numFmtId="0" fontId="22" fillId="10" borderId="39" xfId="0" applyFont="1" applyFill="1" applyBorder="1" applyAlignment="1">
      <alignment horizontal="center" vertical="top" wrapText="1"/>
    </xf>
    <xf numFmtId="0" fontId="23" fillId="10" borderId="39" xfId="0" applyFont="1" applyFill="1" applyBorder="1" applyAlignment="1">
      <alignment horizontal="center" vertical="top" wrapText="1"/>
    </xf>
    <xf numFmtId="0" fontId="22" fillId="10" borderId="12" xfId="0" applyFont="1" applyFill="1" applyBorder="1" applyAlignment="1">
      <alignment horizontal="center" vertical="top" wrapText="1"/>
    </xf>
    <xf numFmtId="0" fontId="22" fillId="10" borderId="40" xfId="0" applyFont="1" applyFill="1" applyBorder="1" applyAlignment="1">
      <alignment horizontal="center" vertical="top" wrapText="1"/>
    </xf>
    <xf numFmtId="0" fontId="9" fillId="0" borderId="36" xfId="0" applyFont="1" applyBorder="1" applyAlignment="1">
      <alignment horizontal="left" vertical="top" wrapText="1"/>
    </xf>
    <xf numFmtId="2" fontId="7" fillId="6" borderId="28" xfId="0" applyNumberFormat="1" applyFont="1" applyFill="1" applyBorder="1" applyAlignment="1">
      <alignment horizontal="center" vertical="top" wrapText="1"/>
    </xf>
    <xf numFmtId="0" fontId="10" fillId="7" borderId="28" xfId="0" applyFont="1" applyFill="1" applyBorder="1" applyAlignment="1">
      <alignment horizontal="center" vertical="top" wrapText="1"/>
    </xf>
    <xf numFmtId="0" fontId="10" fillId="7" borderId="21" xfId="0" applyFont="1" applyFill="1" applyBorder="1" applyAlignment="1">
      <alignment horizontal="center" vertical="top" wrapText="1"/>
    </xf>
    <xf numFmtId="0" fontId="10" fillId="7" borderId="5" xfId="0" applyFont="1" applyFill="1" applyBorder="1" applyAlignment="1">
      <alignment horizontal="center" vertical="top" wrapText="1"/>
    </xf>
    <xf numFmtId="0" fontId="10" fillId="7" borderId="10" xfId="0" applyFont="1" applyFill="1" applyBorder="1" applyAlignment="1">
      <alignment horizontal="center" vertical="top" wrapText="1"/>
    </xf>
    <xf numFmtId="0" fontId="9" fillId="0" borderId="10" xfId="0" applyFont="1" applyBorder="1" applyAlignment="1">
      <alignment horizontal="left" vertical="top" wrapText="1"/>
    </xf>
    <xf numFmtId="0" fontId="9" fillId="6" borderId="28" xfId="0" applyFont="1" applyFill="1" applyBorder="1" applyAlignment="1">
      <alignment horizontal="center" vertical="top" wrapText="1"/>
    </xf>
    <xf numFmtId="0" fontId="7" fillId="0" borderId="28" xfId="0" applyFont="1" applyBorder="1" applyAlignment="1">
      <alignment horizontal="center" vertical="top" wrapText="1"/>
    </xf>
    <xf numFmtId="0" fontId="7" fillId="0" borderId="21" xfId="0" applyFont="1" applyBorder="1" applyAlignment="1">
      <alignment horizontal="center" vertical="top" wrapText="1"/>
    </xf>
    <xf numFmtId="0" fontId="7" fillId="0" borderId="5" xfId="0" applyFont="1" applyBorder="1" applyAlignment="1">
      <alignment horizontal="center" vertical="top" wrapText="1"/>
    </xf>
    <xf numFmtId="0" fontId="7" fillId="0" borderId="10" xfId="0" applyFont="1" applyBorder="1" applyAlignment="1">
      <alignment horizontal="center" vertical="top" wrapText="1"/>
    </xf>
    <xf numFmtId="0" fontId="15" fillId="0" borderId="5" xfId="0" applyFont="1" applyBorder="1" applyAlignment="1">
      <alignment horizontal="center" vertical="top" wrapText="1"/>
    </xf>
    <xf numFmtId="0" fontId="15" fillId="0" borderId="10" xfId="0" applyFont="1" applyBorder="1" applyAlignment="1">
      <alignment horizontal="center" vertical="top" wrapText="1"/>
    </xf>
    <xf numFmtId="0" fontId="15" fillId="0" borderId="21" xfId="0" applyFont="1" applyBorder="1" applyAlignment="1">
      <alignment horizontal="center" vertical="top" wrapText="1"/>
    </xf>
    <xf numFmtId="0" fontId="7" fillId="0" borderId="24" xfId="0" applyFont="1" applyBorder="1" applyAlignment="1">
      <alignment horizontal="left" vertical="top" wrapText="1"/>
    </xf>
    <xf numFmtId="0" fontId="9" fillId="6" borderId="34" xfId="0" applyFont="1" applyFill="1" applyBorder="1" applyAlignment="1">
      <alignment horizontal="center" vertical="top" wrapText="1"/>
    </xf>
    <xf numFmtId="0" fontId="7" fillId="0" borderId="34" xfId="0" applyFont="1" applyBorder="1" applyAlignment="1">
      <alignment horizontal="center" vertical="top" wrapText="1"/>
    </xf>
    <xf numFmtId="0" fontId="7" fillId="0" borderId="25" xfId="0" applyFont="1" applyBorder="1" applyAlignment="1">
      <alignment horizontal="center" vertical="top" wrapText="1"/>
    </xf>
    <xf numFmtId="0" fontId="7" fillId="0" borderId="19" xfId="0" applyFont="1" applyBorder="1" applyAlignment="1">
      <alignment horizontal="center" vertical="top" wrapText="1"/>
    </xf>
    <xf numFmtId="0" fontId="15" fillId="0" borderId="19" xfId="0" applyFont="1" applyBorder="1" applyAlignment="1">
      <alignment horizontal="center" vertical="top" wrapText="1"/>
    </xf>
    <xf numFmtId="0" fontId="15" fillId="0" borderId="24" xfId="0" applyFont="1" applyBorder="1" applyAlignment="1">
      <alignment horizontal="center" vertical="top" wrapText="1"/>
    </xf>
    <xf numFmtId="0" fontId="15" fillId="0" borderId="25" xfId="0" applyFont="1" applyBorder="1" applyAlignment="1">
      <alignment horizontal="center" vertical="top" wrapText="1"/>
    </xf>
    <xf numFmtId="0" fontId="8" fillId="0" borderId="45" xfId="0" applyFont="1" applyBorder="1" applyAlignment="1">
      <alignment horizontal="center" vertical="top" wrapText="1"/>
    </xf>
    <xf numFmtId="0" fontId="8" fillId="0" borderId="26" xfId="0" applyFont="1" applyBorder="1" applyAlignment="1">
      <alignment horizontal="center" vertical="top" wrapText="1"/>
    </xf>
    <xf numFmtId="0" fontId="8" fillId="0" borderId="22" xfId="0" applyFont="1" applyBorder="1" applyAlignment="1">
      <alignment horizontal="center" vertical="top" wrapText="1"/>
    </xf>
    <xf numFmtId="0" fontId="8" fillId="0" borderId="27" xfId="0" applyFont="1" applyBorder="1" applyAlignment="1">
      <alignment horizontal="center" vertical="top" wrapText="1"/>
    </xf>
    <xf numFmtId="0" fontId="8" fillId="0" borderId="29" xfId="0" applyFont="1" applyBorder="1" applyAlignment="1">
      <alignment horizontal="center" vertical="top" wrapText="1"/>
    </xf>
    <xf numFmtId="0" fontId="8" fillId="0" borderId="46" xfId="0" applyFont="1" applyBorder="1" applyAlignment="1">
      <alignment horizontal="center" vertical="top" wrapText="1"/>
    </xf>
    <xf numFmtId="0" fontId="7" fillId="0" borderId="10" xfId="0" applyFont="1" applyBorder="1" applyAlignment="1">
      <alignment horizontal="left" vertical="top" wrapText="1"/>
    </xf>
    <xf numFmtId="0" fontId="7" fillId="7" borderId="28" xfId="0" applyFont="1" applyFill="1" applyBorder="1" applyAlignment="1">
      <alignment horizontal="center" vertical="top" wrapText="1"/>
    </xf>
    <xf numFmtId="0" fontId="11" fillId="0" borderId="0" xfId="1" applyAlignment="1">
      <alignment horizontal="center" vertical="top" wrapText="1"/>
    </xf>
    <xf numFmtId="0" fontId="14" fillId="7" borderId="5" xfId="0" applyFont="1" applyFill="1" applyBorder="1" applyAlignment="1">
      <alignment horizontal="center" vertical="top" wrapText="1"/>
    </xf>
    <xf numFmtId="0" fontId="0" fillId="8" borderId="5" xfId="0" applyFill="1" applyBorder="1" applyAlignment="1">
      <alignment horizontal="center" vertical="center" wrapText="1"/>
    </xf>
    <xf numFmtId="0" fontId="0" fillId="10" borderId="5" xfId="0" applyFill="1" applyBorder="1" applyAlignment="1">
      <alignment vertical="top" wrapText="1"/>
    </xf>
    <xf numFmtId="0" fontId="0" fillId="10" borderId="5" xfId="0" applyFill="1" applyBorder="1" applyAlignment="1">
      <alignment horizontal="left" vertical="top" wrapText="1"/>
    </xf>
    <xf numFmtId="0" fontId="21" fillId="8" borderId="3" xfId="0" applyFont="1" applyFill="1" applyBorder="1" applyAlignment="1">
      <alignment horizontal="center" vertical="center" wrapText="1"/>
    </xf>
    <xf numFmtId="0" fontId="22" fillId="8" borderId="33" xfId="0" applyFont="1" applyFill="1" applyBorder="1" applyAlignment="1">
      <alignment horizontal="center" vertical="center" wrapText="1"/>
    </xf>
    <xf numFmtId="0" fontId="30" fillId="0" borderId="0" xfId="0" applyFont="1" applyAlignment="1">
      <alignment vertical="top"/>
    </xf>
    <xf numFmtId="0" fontId="31" fillId="0" borderId="0" xfId="0" applyFont="1" applyAlignment="1">
      <alignment vertical="top"/>
    </xf>
    <xf numFmtId="0" fontId="15" fillId="6" borderId="51" xfId="0" applyFont="1" applyFill="1" applyBorder="1" applyAlignment="1">
      <alignment wrapText="1"/>
    </xf>
    <xf numFmtId="0" fontId="24" fillId="12" borderId="51" xfId="0" applyFont="1" applyFill="1" applyBorder="1" applyAlignment="1">
      <alignment vertical="top" wrapText="1"/>
    </xf>
    <xf numFmtId="0" fontId="3" fillId="15" borderId="42" xfId="0" applyFont="1" applyFill="1" applyBorder="1" applyAlignment="1">
      <alignment vertical="top" wrapText="1"/>
    </xf>
    <xf numFmtId="0" fontId="3" fillId="0" borderId="7" xfId="0" applyFont="1" applyBorder="1" applyAlignment="1">
      <alignment vertical="top"/>
    </xf>
    <xf numFmtId="0" fontId="0" fillId="0" borderId="14" xfId="0" applyBorder="1" applyAlignment="1">
      <alignment vertical="top" wrapText="1"/>
    </xf>
    <xf numFmtId="0" fontId="14" fillId="13" borderId="9" xfId="0" applyFont="1" applyFill="1" applyBorder="1" applyAlignment="1">
      <alignment horizontal="left" vertical="top" wrapText="1"/>
    </xf>
    <xf numFmtId="0" fontId="14" fillId="9" borderId="9" xfId="0" applyFont="1" applyFill="1" applyBorder="1" applyAlignment="1">
      <alignment horizontal="left" vertical="top" wrapText="1"/>
    </xf>
    <xf numFmtId="0" fontId="3" fillId="0" borderId="15" xfId="0" applyFont="1" applyBorder="1" applyAlignment="1">
      <alignment vertical="top"/>
    </xf>
    <xf numFmtId="0" fontId="0" fillId="0" borderId="56" xfId="0" applyBorder="1" applyAlignment="1">
      <alignment vertical="top" wrapText="1"/>
    </xf>
    <xf numFmtId="0" fontId="0" fillId="0" borderId="57" xfId="0" applyBorder="1" applyAlignment="1">
      <alignment vertical="top"/>
    </xf>
    <xf numFmtId="0" fontId="0" fillId="0" borderId="35" xfId="0" applyBorder="1" applyAlignment="1">
      <alignment vertical="top" wrapText="1"/>
    </xf>
    <xf numFmtId="0" fontId="0" fillId="0" borderId="58" xfId="0" applyBorder="1" applyAlignment="1">
      <alignment vertical="top"/>
    </xf>
    <xf numFmtId="0" fontId="0" fillId="0" borderId="59" xfId="0" applyBorder="1" applyAlignment="1">
      <alignment vertical="top" wrapText="1"/>
    </xf>
    <xf numFmtId="1" fontId="12" fillId="15" borderId="6" xfId="0" applyNumberFormat="1" applyFont="1" applyFill="1" applyBorder="1" applyAlignment="1">
      <alignment horizontal="center" vertical="top" wrapText="1"/>
    </xf>
    <xf numFmtId="1" fontId="13" fillId="15" borderId="6" xfId="0" applyNumberFormat="1" applyFont="1" applyFill="1" applyBorder="1" applyAlignment="1">
      <alignment horizontal="center" vertical="top" wrapText="1"/>
    </xf>
    <xf numFmtId="1" fontId="13" fillId="15" borderId="5" xfId="0" applyNumberFormat="1" applyFont="1" applyFill="1" applyBorder="1" applyAlignment="1">
      <alignment horizontal="center" vertical="top" wrapText="1"/>
    </xf>
    <xf numFmtId="0" fontId="13" fillId="15" borderId="18" xfId="0" applyFont="1" applyFill="1" applyBorder="1" applyAlignment="1">
      <alignment horizontal="center" vertical="top" wrapText="1"/>
    </xf>
    <xf numFmtId="0" fontId="13" fillId="15" borderId="5" xfId="0" applyFont="1" applyFill="1" applyBorder="1" applyAlignment="1">
      <alignment horizontal="center" vertical="top" wrapText="1"/>
    </xf>
    <xf numFmtId="1" fontId="13" fillId="15" borderId="18" xfId="0" applyNumberFormat="1" applyFont="1" applyFill="1" applyBorder="1" applyAlignment="1">
      <alignment horizontal="center" vertical="top" wrapText="1"/>
    </xf>
    <xf numFmtId="0" fontId="0" fillId="15" borderId="5" xfId="0" applyFill="1" applyBorder="1" applyAlignment="1">
      <alignment horizontal="center" vertical="top" wrapText="1"/>
    </xf>
    <xf numFmtId="0" fontId="0" fillId="15" borderId="6" xfId="0" applyFill="1" applyBorder="1" applyAlignment="1">
      <alignment horizontal="center" vertical="top" wrapText="1"/>
    </xf>
    <xf numFmtId="0" fontId="13" fillId="15" borderId="6" xfId="0" applyFont="1" applyFill="1" applyBorder="1" applyAlignment="1">
      <alignment horizontal="center" vertical="top" wrapText="1"/>
    </xf>
    <xf numFmtId="0" fontId="3" fillId="15" borderId="5" xfId="0" applyFont="1" applyFill="1" applyBorder="1" applyAlignment="1">
      <alignment horizontal="center" vertical="top" wrapText="1"/>
    </xf>
    <xf numFmtId="0" fontId="3" fillId="0" borderId="5" xfId="0" applyFont="1" applyBorder="1" applyAlignment="1">
      <alignment horizontal="center" vertical="top" wrapText="1"/>
    </xf>
    <xf numFmtId="164" fontId="13" fillId="15" borderId="5" xfId="2" applyNumberFormat="1" applyFont="1" applyFill="1" applyBorder="1" applyAlignment="1">
      <alignment horizontal="center" vertical="top" wrapText="1"/>
    </xf>
    <xf numFmtId="164" fontId="13" fillId="6" borderId="5" xfId="2" applyNumberFormat="1" applyFont="1" applyFill="1" applyBorder="1" applyAlignment="1">
      <alignment horizontal="center" vertical="top" wrapText="1"/>
    </xf>
    <xf numFmtId="1" fontId="13" fillId="15" borderId="5" xfId="2" applyNumberFormat="1" applyFont="1" applyFill="1" applyBorder="1" applyAlignment="1">
      <alignment horizontal="left" vertical="top" wrapText="1" indent="5"/>
    </xf>
    <xf numFmtId="164" fontId="13" fillId="0" borderId="5" xfId="0" applyNumberFormat="1" applyFont="1" applyBorder="1" applyAlignment="1">
      <alignment horizontal="center" vertical="top" wrapText="1"/>
    </xf>
    <xf numFmtId="0" fontId="3" fillId="7" borderId="5" xfId="0" applyFont="1" applyFill="1" applyBorder="1" applyAlignment="1">
      <alignment horizontal="center" vertical="top" wrapText="1"/>
    </xf>
    <xf numFmtId="0" fontId="3" fillId="5" borderId="60" xfId="0" applyFont="1" applyFill="1" applyBorder="1" applyAlignment="1">
      <alignment horizontal="left" vertical="top" wrapText="1"/>
    </xf>
    <xf numFmtId="0" fontId="0" fillId="5" borderId="21" xfId="0" applyFill="1" applyBorder="1" applyAlignment="1">
      <alignment vertical="top" wrapText="1"/>
    </xf>
    <xf numFmtId="0" fontId="3" fillId="15" borderId="61" xfId="0" applyFont="1" applyFill="1" applyBorder="1" applyAlignment="1">
      <alignment horizontal="center" vertical="top" wrapText="1"/>
    </xf>
    <xf numFmtId="0" fontId="3" fillId="5" borderId="38" xfId="0" applyFont="1" applyFill="1" applyBorder="1" applyAlignment="1">
      <alignment horizontal="left" vertical="top" wrapText="1"/>
    </xf>
    <xf numFmtId="0" fontId="0" fillId="5" borderId="40" xfId="0" applyFill="1" applyBorder="1" applyAlignment="1">
      <alignment vertical="top" wrapText="1"/>
    </xf>
    <xf numFmtId="0" fontId="3" fillId="15" borderId="62" xfId="0" applyFont="1" applyFill="1" applyBorder="1" applyAlignment="1">
      <alignment horizontal="center" vertical="top" wrapText="1"/>
    </xf>
    <xf numFmtId="0" fontId="32" fillId="0" borderId="0" xfId="0" applyFont="1" applyAlignment="1">
      <alignment horizontal="left" vertical="top" wrapText="1"/>
    </xf>
    <xf numFmtId="0" fontId="0" fillId="0" borderId="64" xfId="0" applyBorder="1" applyAlignment="1">
      <alignment vertical="top" wrapText="1"/>
    </xf>
    <xf numFmtId="0" fontId="0" fillId="0" borderId="65" xfId="0" applyBorder="1" applyAlignment="1">
      <alignment vertical="top" wrapText="1"/>
    </xf>
    <xf numFmtId="0" fontId="0" fillId="0" borderId="67" xfId="0" applyBorder="1" applyAlignment="1">
      <alignment vertical="top" wrapText="1"/>
    </xf>
    <xf numFmtId="0" fontId="0" fillId="0" borderId="69" xfId="0" applyBorder="1" applyAlignment="1">
      <alignment vertical="top" wrapText="1"/>
    </xf>
    <xf numFmtId="0" fontId="32" fillId="0" borderId="69" xfId="0" applyFont="1" applyBorder="1" applyAlignment="1">
      <alignment horizontal="left" vertical="top" wrapText="1"/>
    </xf>
    <xf numFmtId="0" fontId="0" fillId="0" borderId="70" xfId="0" applyBorder="1" applyAlignment="1">
      <alignment vertical="top" wrapText="1"/>
    </xf>
    <xf numFmtId="0" fontId="32" fillId="0" borderId="64" xfId="0" applyFont="1" applyBorder="1" applyAlignment="1">
      <alignment horizontal="left" vertical="top" wrapText="1"/>
    </xf>
    <xf numFmtId="0" fontId="0" fillId="17" borderId="73" xfId="0" applyFill="1" applyBorder="1" applyAlignment="1">
      <alignment horizontal="center" vertical="top" wrapText="1"/>
    </xf>
    <xf numFmtId="0" fontId="0" fillId="17" borderId="74" xfId="0" applyFill="1" applyBorder="1" applyAlignment="1">
      <alignment horizontal="center" vertical="top" wrapText="1"/>
    </xf>
    <xf numFmtId="0" fontId="0" fillId="17" borderId="75" xfId="0" applyFill="1" applyBorder="1" applyAlignment="1">
      <alignment horizontal="center" vertical="top" wrapText="1"/>
    </xf>
    <xf numFmtId="0" fontId="8" fillId="0" borderId="0" xfId="0" applyFont="1" applyAlignment="1">
      <alignment horizontal="left" vertical="top" wrapText="1"/>
    </xf>
    <xf numFmtId="0" fontId="0" fillId="2" borderId="66" xfId="0" applyFill="1" applyBorder="1" applyAlignment="1">
      <alignment vertical="top" wrapText="1"/>
    </xf>
    <xf numFmtId="0" fontId="0" fillId="2" borderId="0" xfId="0" applyFill="1" applyAlignment="1">
      <alignment vertical="top" wrapText="1"/>
    </xf>
    <xf numFmtId="0" fontId="0" fillId="2" borderId="68" xfId="0" applyFill="1" applyBorder="1" applyAlignment="1">
      <alignment vertical="top" wrapText="1"/>
    </xf>
    <xf numFmtId="0" fontId="0" fillId="2" borderId="69" xfId="0" applyFill="1" applyBorder="1" applyAlignment="1">
      <alignment vertical="top" wrapText="1"/>
    </xf>
    <xf numFmtId="0" fontId="0" fillId="2" borderId="63" xfId="0" applyFill="1" applyBorder="1" applyAlignment="1">
      <alignment vertical="top" wrapText="1"/>
    </xf>
    <xf numFmtId="0" fontId="0" fillId="2" borderId="64" xfId="0" applyFill="1" applyBorder="1" applyAlignment="1">
      <alignment vertical="top" wrapText="1"/>
    </xf>
    <xf numFmtId="0" fontId="0" fillId="0" borderId="0" xfId="0" applyAlignment="1">
      <alignment horizontal="left" vertical="center" indent="1"/>
    </xf>
    <xf numFmtId="0" fontId="0" fillId="0" borderId="0" xfId="0" applyAlignment="1">
      <alignment horizontal="left" vertical="center" indent="2"/>
    </xf>
    <xf numFmtId="0" fontId="0" fillId="0" borderId="69" xfId="0" applyBorder="1" applyAlignment="1">
      <alignment horizontal="left" vertical="center" indent="2"/>
    </xf>
    <xf numFmtId="0" fontId="0" fillId="0" borderId="0" xfId="0" applyAlignment="1">
      <alignment horizontal="left" vertical="top" indent="1"/>
    </xf>
    <xf numFmtId="0" fontId="33" fillId="0" borderId="0" xfId="0" applyFont="1" applyAlignment="1">
      <alignment vertical="top"/>
    </xf>
    <xf numFmtId="0" fontId="3" fillId="0" borderId="4" xfId="0" applyFont="1" applyBorder="1" applyAlignment="1">
      <alignment vertical="top" wrapText="1"/>
    </xf>
    <xf numFmtId="0" fontId="3" fillId="0" borderId="50" xfId="0" applyFont="1" applyBorder="1" applyAlignment="1">
      <alignment vertical="top"/>
    </xf>
    <xf numFmtId="0" fontId="26" fillId="0" borderId="12" xfId="0" applyFont="1" applyBorder="1" applyAlignment="1">
      <alignment vertical="top" wrapText="1"/>
    </xf>
    <xf numFmtId="0" fontId="16" fillId="0" borderId="10" xfId="0" applyFont="1" applyBorder="1" applyAlignment="1">
      <alignment horizontal="left" vertical="top"/>
    </xf>
    <xf numFmtId="0" fontId="34" fillId="0" borderId="67" xfId="0" applyFont="1" applyBorder="1" applyAlignment="1">
      <alignment vertical="top" wrapText="1"/>
    </xf>
    <xf numFmtId="0" fontId="8" fillId="0" borderId="32" xfId="0" applyFont="1" applyBorder="1" applyAlignment="1">
      <alignment horizontal="center" vertical="top" wrapText="1"/>
    </xf>
    <xf numFmtId="0" fontId="8" fillId="0" borderId="78" xfId="0" applyFont="1" applyBorder="1" applyAlignment="1">
      <alignment vertical="top" wrapText="1"/>
    </xf>
    <xf numFmtId="0" fontId="9" fillId="0" borderId="0" xfId="0" applyFont="1" applyAlignment="1">
      <alignment vertical="top" wrapText="1"/>
    </xf>
    <xf numFmtId="0" fontId="15" fillId="8" borderId="0" xfId="0" applyFont="1" applyFill="1" applyAlignment="1">
      <alignment horizontal="center" vertical="top" wrapText="1"/>
    </xf>
    <xf numFmtId="0" fontId="9" fillId="8" borderId="3" xfId="0" applyFont="1" applyFill="1" applyBorder="1" applyAlignment="1">
      <alignment horizontal="left" vertical="center" wrapText="1"/>
    </xf>
    <xf numFmtId="0" fontId="9" fillId="7" borderId="51" xfId="0" applyFont="1" applyFill="1" applyBorder="1" applyAlignment="1">
      <alignment horizontal="center" vertical="top" wrapText="1"/>
    </xf>
    <xf numFmtId="0" fontId="7" fillId="0" borderId="51" xfId="0" applyFont="1" applyBorder="1" applyAlignment="1">
      <alignment horizontal="center" vertical="top" wrapText="1"/>
    </xf>
    <xf numFmtId="0" fontId="7" fillId="0" borderId="9" xfId="0" applyFont="1" applyBorder="1" applyAlignment="1">
      <alignment horizontal="center" vertical="top" wrapText="1"/>
    </xf>
    <xf numFmtId="0" fontId="35" fillId="11" borderId="39" xfId="0" applyFont="1" applyFill="1" applyBorder="1" applyAlignment="1">
      <alignment horizontal="center" vertical="top" wrapText="1"/>
    </xf>
    <xf numFmtId="0" fontId="35" fillId="11" borderId="48" xfId="0" applyFont="1" applyFill="1" applyBorder="1" applyAlignment="1">
      <alignment horizontal="center" vertical="top" wrapText="1"/>
    </xf>
    <xf numFmtId="0" fontId="6" fillId="8" borderId="40" xfId="0" applyFont="1" applyFill="1" applyBorder="1" applyAlignment="1">
      <alignment horizontal="center" vertical="top" wrapText="1"/>
    </xf>
    <xf numFmtId="0" fontId="6" fillId="8" borderId="39" xfId="0" applyFont="1" applyFill="1" applyBorder="1" applyAlignment="1">
      <alignment horizontal="center" vertical="top" wrapText="1"/>
    </xf>
    <xf numFmtId="0" fontId="36" fillId="8" borderId="39" xfId="0" applyFont="1" applyFill="1" applyBorder="1" applyAlignment="1">
      <alignment horizontal="center" vertical="top" wrapText="1"/>
    </xf>
    <xf numFmtId="0" fontId="36" fillId="10" borderId="39" xfId="0" applyFont="1" applyFill="1" applyBorder="1" applyAlignment="1">
      <alignment horizontal="center" vertical="top" wrapText="1"/>
    </xf>
    <xf numFmtId="0" fontId="6" fillId="0" borderId="6" xfId="0" applyFont="1" applyBorder="1" applyAlignment="1">
      <alignment horizontal="left" vertical="top" wrapText="1"/>
    </xf>
    <xf numFmtId="0" fontId="37" fillId="4" borderId="49" xfId="0" applyFont="1" applyFill="1" applyBorder="1" applyAlignment="1">
      <alignment horizontal="left" vertical="top" wrapText="1"/>
    </xf>
    <xf numFmtId="0" fontId="37" fillId="4" borderId="37" xfId="0" applyFont="1" applyFill="1" applyBorder="1" applyAlignment="1">
      <alignment horizontal="center" vertical="top"/>
    </xf>
    <xf numFmtId="0" fontId="37" fillId="4" borderId="6" xfId="0" applyFont="1" applyFill="1" applyBorder="1" applyAlignment="1">
      <alignment horizontal="center" vertical="top"/>
    </xf>
    <xf numFmtId="0" fontId="38" fillId="4" borderId="6" xfId="0" applyFont="1" applyFill="1" applyBorder="1" applyAlignment="1">
      <alignment horizontal="center" vertical="top"/>
    </xf>
    <xf numFmtId="0" fontId="6" fillId="0" borderId="5" xfId="0" applyFont="1" applyBorder="1" applyAlignment="1">
      <alignment horizontal="left" vertical="top" wrapText="1"/>
    </xf>
    <xf numFmtId="0" fontId="37" fillId="4" borderId="47" xfId="0" applyFont="1" applyFill="1" applyBorder="1" applyAlignment="1">
      <alignment horizontal="left" vertical="top" wrapText="1"/>
    </xf>
    <xf numFmtId="0" fontId="37" fillId="4" borderId="21" xfId="0" applyFont="1" applyFill="1" applyBorder="1" applyAlignment="1">
      <alignment horizontal="center" vertical="top"/>
    </xf>
    <xf numFmtId="0" fontId="37" fillId="4" borderId="5" xfId="0" applyFont="1" applyFill="1" applyBorder="1" applyAlignment="1">
      <alignment horizontal="center" vertical="top"/>
    </xf>
    <xf numFmtId="0" fontId="38" fillId="4" borderId="5" xfId="0" applyFont="1" applyFill="1" applyBorder="1" applyAlignment="1">
      <alignment horizontal="center" vertical="top"/>
    </xf>
    <xf numFmtId="0" fontId="1" fillId="8" borderId="0" xfId="0" applyFont="1" applyFill="1" applyAlignment="1">
      <alignment vertical="top"/>
    </xf>
    <xf numFmtId="0" fontId="1" fillId="3" borderId="0" xfId="0" applyFont="1" applyFill="1" applyAlignment="1">
      <alignment vertical="top"/>
    </xf>
    <xf numFmtId="0" fontId="1" fillId="0" borderId="0" xfId="0" applyFont="1" applyAlignment="1">
      <alignment vertical="top"/>
    </xf>
    <xf numFmtId="0" fontId="39" fillId="0" borderId="0" xfId="1" applyFont="1" applyBorder="1" applyAlignment="1">
      <alignment vertical="top"/>
    </xf>
    <xf numFmtId="0" fontId="6" fillId="0" borderId="0" xfId="0" applyFont="1" applyAlignment="1">
      <alignment vertical="top"/>
    </xf>
    <xf numFmtId="0" fontId="40" fillId="4" borderId="5" xfId="0" applyFont="1" applyFill="1" applyBorder="1" applyAlignment="1">
      <alignment horizontal="center" vertical="top"/>
    </xf>
    <xf numFmtId="0" fontId="6" fillId="4" borderId="5" xfId="0" applyFont="1" applyFill="1" applyBorder="1" applyAlignment="1">
      <alignment horizontal="center" vertical="top"/>
    </xf>
    <xf numFmtId="0" fontId="4" fillId="4" borderId="5" xfId="0" applyFont="1" applyFill="1" applyBorder="1" applyAlignment="1">
      <alignment horizontal="center" vertical="top"/>
    </xf>
    <xf numFmtId="0" fontId="26" fillId="0" borderId="69" xfId="0" applyFont="1" applyBorder="1" applyAlignment="1">
      <alignment vertical="top" wrapText="1"/>
    </xf>
    <xf numFmtId="0" fontId="15" fillId="14" borderId="9" xfId="0" applyFont="1" applyFill="1" applyBorder="1" applyAlignment="1">
      <alignment horizontal="left" vertical="top" wrapText="1"/>
    </xf>
    <xf numFmtId="0" fontId="15" fillId="18" borderId="11" xfId="0" applyFont="1" applyFill="1" applyBorder="1" applyAlignment="1">
      <alignment horizontal="left" vertical="top" wrapText="1"/>
    </xf>
    <xf numFmtId="0" fontId="41" fillId="0" borderId="23" xfId="0" applyFont="1" applyBorder="1" applyAlignment="1">
      <alignment vertical="center" wrapText="1"/>
    </xf>
    <xf numFmtId="0" fontId="0" fillId="7" borderId="5" xfId="0" applyFill="1" applyBorder="1" applyAlignment="1">
      <alignment horizontal="left" vertical="top" wrapText="1"/>
    </xf>
    <xf numFmtId="0" fontId="0" fillId="0" borderId="5" xfId="0" applyBorder="1" applyAlignment="1">
      <alignment horizontal="center" vertical="center" wrapText="1"/>
    </xf>
    <xf numFmtId="0" fontId="31" fillId="14" borderId="0" xfId="0" applyFont="1" applyFill="1" applyAlignment="1">
      <alignment horizontal="center" vertical="top"/>
    </xf>
    <xf numFmtId="0" fontId="1" fillId="8" borderId="13" xfId="0" applyFont="1" applyFill="1" applyBorder="1" applyAlignment="1">
      <alignment horizontal="left" vertical="top" wrapText="1"/>
    </xf>
    <xf numFmtId="0" fontId="1" fillId="8" borderId="14" xfId="0" applyFont="1" applyFill="1" applyBorder="1" applyAlignment="1">
      <alignment horizontal="left" vertical="top" wrapText="1"/>
    </xf>
    <xf numFmtId="0" fontId="29" fillId="13" borderId="0" xfId="0" applyFont="1" applyFill="1" applyAlignment="1">
      <alignment horizontal="center" vertical="top" wrapText="1"/>
    </xf>
    <xf numFmtId="0" fontId="7" fillId="10" borderId="43" xfId="0" applyFont="1" applyFill="1" applyBorder="1" applyAlignment="1">
      <alignment horizontal="left" vertical="top" wrapText="1"/>
    </xf>
    <xf numFmtId="0" fontId="7" fillId="10" borderId="44" xfId="0" applyFont="1" applyFill="1" applyBorder="1" applyAlignment="1">
      <alignment horizontal="left" vertical="top" wrapText="1"/>
    </xf>
    <xf numFmtId="0" fontId="7" fillId="10" borderId="81" xfId="0" applyFont="1" applyFill="1" applyBorder="1" applyAlignment="1">
      <alignment horizontal="left" vertical="top" wrapText="1"/>
    </xf>
    <xf numFmtId="0" fontId="24" fillId="13" borderId="71" xfId="0" applyFont="1" applyFill="1" applyBorder="1" applyAlignment="1">
      <alignment horizontal="center" vertical="top" wrapText="1"/>
    </xf>
    <xf numFmtId="0" fontId="24" fillId="13" borderId="72" xfId="0" applyFont="1" applyFill="1" applyBorder="1" applyAlignment="1">
      <alignment horizontal="center" vertical="top" wrapText="1"/>
    </xf>
    <xf numFmtId="0" fontId="24" fillId="13" borderId="79" xfId="0" applyFont="1" applyFill="1" applyBorder="1" applyAlignment="1">
      <alignment horizontal="center" vertical="top" wrapText="1"/>
    </xf>
    <xf numFmtId="0" fontId="15" fillId="8" borderId="30" xfId="0" applyFont="1" applyFill="1" applyBorder="1" applyAlignment="1">
      <alignment horizontal="center" vertical="top" wrapText="1"/>
    </xf>
    <xf numFmtId="0" fontId="15" fillId="8" borderId="20" xfId="0" applyFont="1" applyFill="1" applyBorder="1" applyAlignment="1">
      <alignment horizontal="center" vertical="top" wrapText="1"/>
    </xf>
    <xf numFmtId="0" fontId="15" fillId="8" borderId="31" xfId="0" applyFont="1" applyFill="1" applyBorder="1" applyAlignment="1">
      <alignment horizontal="center" vertical="top" wrapText="1"/>
    </xf>
    <xf numFmtId="0" fontId="15" fillId="8" borderId="32" xfId="0" applyFont="1" applyFill="1" applyBorder="1" applyAlignment="1">
      <alignment horizontal="center" vertical="top" wrapText="1"/>
    </xf>
    <xf numFmtId="0" fontId="15" fillId="8" borderId="80" xfId="0" applyFont="1" applyFill="1" applyBorder="1" applyAlignment="1">
      <alignment horizontal="center" vertical="top" wrapText="1"/>
    </xf>
    <xf numFmtId="0" fontId="7" fillId="0" borderId="54" xfId="0" applyFont="1" applyBorder="1" applyAlignment="1">
      <alignment horizontal="left" vertical="top" wrapText="1"/>
    </xf>
    <xf numFmtId="0" fontId="7" fillId="0" borderId="55" xfId="0" applyFont="1" applyBorder="1" applyAlignment="1">
      <alignment horizontal="left" vertical="top" wrapText="1"/>
    </xf>
    <xf numFmtId="0" fontId="29" fillId="16" borderId="76" xfId="0" applyFont="1" applyFill="1" applyBorder="1" applyAlignment="1">
      <alignment horizontal="center" vertical="top" wrapText="1"/>
    </xf>
    <xf numFmtId="0" fontId="29" fillId="16" borderId="4" xfId="0" applyFont="1" applyFill="1" applyBorder="1" applyAlignment="1">
      <alignment horizontal="center" vertical="top" wrapText="1"/>
    </xf>
    <xf numFmtId="0" fontId="29" fillId="16" borderId="77" xfId="0" applyFont="1" applyFill="1" applyBorder="1" applyAlignment="1">
      <alignment horizontal="center" vertical="top" wrapText="1"/>
    </xf>
    <xf numFmtId="0" fontId="34" fillId="0" borderId="78" xfId="0" applyFont="1" applyBorder="1" applyAlignment="1">
      <alignment horizontal="left" vertical="top" wrapText="1"/>
    </xf>
    <xf numFmtId="0" fontId="3" fillId="15" borderId="68" xfId="0" applyFont="1" applyFill="1" applyBorder="1" applyAlignment="1">
      <alignment horizontal="left" vertical="top" wrapText="1"/>
    </xf>
    <xf numFmtId="0" fontId="3" fillId="15" borderId="69" xfId="0" applyFont="1" applyFill="1" applyBorder="1" applyAlignment="1">
      <alignment horizontal="left" vertical="top" wrapText="1"/>
    </xf>
    <xf numFmtId="0" fontId="3" fillId="15" borderId="70" xfId="0" applyFont="1" applyFill="1" applyBorder="1" applyAlignment="1">
      <alignment horizontal="left" vertical="top" wrapText="1"/>
    </xf>
    <xf numFmtId="0" fontId="24" fillId="12" borderId="66" xfId="0" applyFont="1" applyFill="1" applyBorder="1" applyAlignment="1">
      <alignment horizontal="left" vertical="top" wrapText="1"/>
    </xf>
    <xf numFmtId="0" fontId="24" fillId="12" borderId="0" xfId="0" applyFont="1" applyFill="1" applyAlignment="1">
      <alignment horizontal="left" vertical="top" wrapText="1"/>
    </xf>
    <xf numFmtId="0" fontId="24" fillId="12" borderId="67" xfId="0" applyFont="1" applyFill="1" applyBorder="1" applyAlignment="1">
      <alignment horizontal="left" vertical="top" wrapText="1"/>
    </xf>
    <xf numFmtId="0" fontId="15" fillId="6" borderId="63" xfId="0" applyFont="1" applyFill="1" applyBorder="1" applyAlignment="1">
      <alignment horizontal="left" wrapText="1"/>
    </xf>
    <xf numFmtId="0" fontId="15" fillId="6" borderId="64" xfId="0" applyFont="1" applyFill="1" applyBorder="1" applyAlignment="1">
      <alignment horizontal="left" wrapText="1"/>
    </xf>
    <xf numFmtId="0" fontId="15" fillId="6" borderId="65" xfId="0" applyFont="1" applyFill="1" applyBorder="1" applyAlignment="1">
      <alignment horizontal="left" wrapText="1"/>
    </xf>
    <xf numFmtId="0" fontId="31" fillId="18" borderId="0" xfId="0" applyFont="1" applyFill="1" applyAlignment="1">
      <alignment horizontal="center" vertical="top" wrapText="1"/>
    </xf>
  </cellXfs>
  <cellStyles count="3">
    <cellStyle name="Currency" xfId="2" builtinId="4"/>
    <cellStyle name="Hyperlink" xfId="1" builtinId="8"/>
    <cellStyle name="Normal" xfId="0" builtinId="0"/>
  </cellStyles>
  <dxfs count="4">
    <dxf>
      <fill>
        <patternFill>
          <bgColor rgb="FF92D050"/>
        </patternFill>
      </fill>
    </dxf>
    <dxf>
      <font>
        <color theme="0"/>
      </font>
      <fill>
        <patternFill>
          <bgColor theme="0" tint="-0.499984740745262"/>
        </patternFill>
      </fill>
    </dxf>
    <dxf>
      <fill>
        <patternFill>
          <bgColor rgb="FF92D050"/>
        </patternFill>
      </fill>
    </dxf>
    <dxf>
      <fill>
        <patternFill>
          <bgColor theme="0" tint="-0.34998626667073579"/>
        </patternFill>
      </fill>
    </dxf>
  </dxfs>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edicaid.gov/medicaid/section-1115-demo/demonstration-and-waiver-list/Waiver-Descript-Factsheet/MA"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A27D1-CDB9-41B5-B3FA-EA2EA572C80D}">
  <sheetPr>
    <tabColor theme="6"/>
    <pageSetUpPr fitToPage="1"/>
  </sheetPr>
  <dimension ref="A1:R19"/>
  <sheetViews>
    <sheetView showGridLines="0" zoomScale="110" zoomScaleNormal="110" zoomScalePageLayoutView="71" workbookViewId="0">
      <pane ySplit="1" topLeftCell="B17" activePane="bottomLeft" state="frozen"/>
      <selection pane="bottomLeft" activeCell="B17" sqref="B17"/>
    </sheetView>
  </sheetViews>
  <sheetFormatPr defaultColWidth="8.7109375" defaultRowHeight="14.45"/>
  <cols>
    <col min="1" max="1" width="34.7109375" style="2" customWidth="1"/>
    <col min="2" max="2" width="97.140625" style="6" customWidth="1"/>
    <col min="3" max="17" width="8.7109375" style="2"/>
    <col min="18" max="18" width="27.140625" style="2" customWidth="1"/>
    <col min="19" max="16384" width="8.7109375" style="2"/>
  </cols>
  <sheetData>
    <row r="1" spans="1:18" ht="21">
      <c r="A1" s="249" t="s">
        <v>0</v>
      </c>
      <c r="B1" s="249"/>
      <c r="C1" s="147"/>
      <c r="D1" s="147"/>
      <c r="E1" s="147"/>
      <c r="F1" s="147"/>
    </row>
    <row r="2" spans="1:18" ht="9.6" customHeight="1" thickBot="1"/>
    <row r="3" spans="1:18">
      <c r="A3" s="155" t="s">
        <v>1</v>
      </c>
      <c r="B3" s="156" t="s">
        <v>2</v>
      </c>
    </row>
    <row r="4" spans="1:18" ht="29.1">
      <c r="A4" s="157"/>
      <c r="B4" s="158" t="s">
        <v>3</v>
      </c>
    </row>
    <row r="5" spans="1:18" ht="15" thickBot="1">
      <c r="A5" s="159"/>
      <c r="B5" s="160" t="s">
        <v>4</v>
      </c>
    </row>
    <row r="6" spans="1:18" ht="6.6" customHeight="1" thickBot="1"/>
    <row r="7" spans="1:18" ht="87">
      <c r="A7" s="155" t="s">
        <v>5</v>
      </c>
      <c r="B7" s="156" t="s">
        <v>6</v>
      </c>
    </row>
    <row r="8" spans="1:18" ht="9.6" customHeight="1" thickBot="1">
      <c r="A8" s="159"/>
      <c r="B8" s="160"/>
    </row>
    <row r="9" spans="1:18" ht="9.9499999999999993" customHeight="1" thickBot="1"/>
    <row r="10" spans="1:18">
      <c r="A10" s="151" t="s">
        <v>7</v>
      </c>
      <c r="B10" s="152"/>
    </row>
    <row r="11" spans="1:18" ht="29.1">
      <c r="A11" s="244" t="s">
        <v>8</v>
      </c>
      <c r="B11" s="77" t="s">
        <v>9</v>
      </c>
      <c r="C11" s="6"/>
      <c r="D11" s="6"/>
      <c r="E11" s="6"/>
      <c r="F11" s="6"/>
      <c r="G11" s="6"/>
      <c r="H11" s="6"/>
      <c r="I11" s="6"/>
      <c r="J11" s="6"/>
      <c r="K11" s="6"/>
      <c r="L11" s="6"/>
      <c r="M11" s="6"/>
      <c r="N11" s="6"/>
      <c r="O11" s="6"/>
      <c r="P11" s="6"/>
      <c r="Q11" s="6"/>
      <c r="R11" s="6"/>
    </row>
    <row r="12" spans="1:18">
      <c r="A12" s="153" t="s">
        <v>10</v>
      </c>
      <c r="B12" s="91" t="s">
        <v>11</v>
      </c>
    </row>
    <row r="13" spans="1:18" ht="43.5">
      <c r="A13" s="154" t="s">
        <v>12</v>
      </c>
      <c r="B13" s="91" t="s">
        <v>13</v>
      </c>
    </row>
    <row r="14" spans="1:18" ht="58.5" thickBot="1">
      <c r="A14" s="245" t="s">
        <v>14</v>
      </c>
      <c r="B14" s="208" t="s">
        <v>15</v>
      </c>
    </row>
    <row r="15" spans="1:18" ht="15" thickBot="1"/>
    <row r="16" spans="1:18">
      <c r="A16" s="207" t="s">
        <v>16</v>
      </c>
    </row>
    <row r="17" spans="1:1" ht="29.1">
      <c r="A17" s="148" t="s">
        <v>17</v>
      </c>
    </row>
    <row r="18" spans="1:1" ht="29.1">
      <c r="A18" s="149" t="s">
        <v>18</v>
      </c>
    </row>
    <row r="19" spans="1:1" ht="29.45" thickBot="1">
      <c r="A19" s="150" t="s">
        <v>19</v>
      </c>
    </row>
  </sheetData>
  <mergeCells count="1">
    <mergeCell ref="A1:B1"/>
  </mergeCells>
  <pageMargins left="0.7" right="0.7" top="0.75" bottom="0.75" header="0.3" footer="0.3"/>
  <pageSetup scale="92" orientation="landscape" r:id="rId1"/>
  <headerFooter>
    <oddFooter>&amp;LCTLP TST V1_08.14.23&amp;R&amp;A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3971F-AC4F-4CB2-A11E-9271DCE13AD5}">
  <sheetPr>
    <tabColor theme="4"/>
  </sheetPr>
  <dimension ref="A1:F151"/>
  <sheetViews>
    <sheetView showGridLines="0" tabSelected="1" zoomScale="87" zoomScaleNormal="87" zoomScalePageLayoutView="65" workbookViewId="0">
      <pane ySplit="1" topLeftCell="A42" activePane="bottomLeft" state="frozen"/>
      <selection pane="bottomLeft" activeCell="A3" sqref="A3"/>
    </sheetView>
  </sheetViews>
  <sheetFormatPr defaultColWidth="9.140625" defaultRowHeight="14.45"/>
  <cols>
    <col min="1" max="1" width="42.85546875" style="5" customWidth="1"/>
    <col min="2" max="2" width="15.42578125" style="30" customWidth="1"/>
    <col min="3" max="3" width="35.42578125" style="6" customWidth="1"/>
    <col min="4" max="4" width="58.42578125" style="2" customWidth="1"/>
    <col min="5" max="5" width="6.42578125" style="2" customWidth="1"/>
    <col min="6" max="6" width="14.5703125" style="2" customWidth="1"/>
    <col min="7" max="16384" width="9.140625" style="2"/>
  </cols>
  <sheetData>
    <row r="1" spans="1:4" ht="21" customHeight="1">
      <c r="A1" s="252" t="s">
        <v>20</v>
      </c>
      <c r="B1" s="252"/>
      <c r="C1" s="252"/>
      <c r="D1" s="252"/>
    </row>
    <row r="2" spans="1:4" ht="6" customHeight="1" thickBot="1">
      <c r="A2" s="3"/>
      <c r="B2" s="1"/>
      <c r="C2" s="1"/>
    </row>
    <row r="3" spans="1:4" ht="15.95" customHeight="1">
      <c r="A3" s="62" t="s">
        <v>21</v>
      </c>
      <c r="B3" s="11"/>
      <c r="C3" s="4"/>
      <c r="D3" s="101" t="s">
        <v>22</v>
      </c>
    </row>
    <row r="4" spans="1:4" ht="15.95" customHeight="1">
      <c r="A4" s="63" t="s">
        <v>23</v>
      </c>
      <c r="B4" s="9"/>
      <c r="C4" s="1"/>
      <c r="D4" s="60" t="s">
        <v>24</v>
      </c>
    </row>
    <row r="5" spans="1:4" ht="15.95" customHeight="1">
      <c r="A5" s="63" t="s">
        <v>25</v>
      </c>
      <c r="B5" s="22"/>
      <c r="C5" s="29"/>
      <c r="D5" s="61" t="s">
        <v>26</v>
      </c>
    </row>
    <row r="6" spans="1:4" ht="15.6">
      <c r="A6" s="63" t="s">
        <v>27</v>
      </c>
      <c r="B6" s="48">
        <f ca="1">IF(B5="",0,(TODAY()-B5))</f>
        <v>0</v>
      </c>
      <c r="C6" s="29"/>
      <c r="D6" s="61" t="s">
        <v>28</v>
      </c>
    </row>
    <row r="7" spans="1:4" ht="15.95" customHeight="1">
      <c r="A7" s="63" t="s">
        <v>29</v>
      </c>
      <c r="B7" s="209"/>
      <c r="C7" s="1"/>
      <c r="D7" s="61" t="s">
        <v>30</v>
      </c>
    </row>
    <row r="8" spans="1:4" ht="15.95" customHeight="1">
      <c r="A8" s="63" t="s">
        <v>31</v>
      </c>
      <c r="B8" s="12"/>
      <c r="C8" s="1"/>
      <c r="D8" s="61" t="s">
        <v>32</v>
      </c>
    </row>
    <row r="9" spans="1:4" ht="15.95" customHeight="1" thickBot="1">
      <c r="A9" s="64" t="s">
        <v>33</v>
      </c>
      <c r="B9" s="13"/>
      <c r="C9" s="1"/>
      <c r="D9" s="61" t="s">
        <v>34</v>
      </c>
    </row>
    <row r="10" spans="1:4" ht="15" thickBot="1">
      <c r="D10" s="61" t="s">
        <v>35</v>
      </c>
    </row>
    <row r="11" spans="1:4" ht="15.95" customHeight="1">
      <c r="A11" s="250" t="s">
        <v>36</v>
      </c>
      <c r="B11" s="251"/>
      <c r="D11" s="61" t="s">
        <v>37</v>
      </c>
    </row>
    <row r="12" spans="1:4" ht="15.95" customHeight="1">
      <c r="A12" s="63" t="s">
        <v>38</v>
      </c>
      <c r="B12" s="9"/>
      <c r="D12" s="61" t="s">
        <v>39</v>
      </c>
    </row>
    <row r="13" spans="1:4" ht="15.95" customHeight="1">
      <c r="A13" s="63" t="s">
        <v>40</v>
      </c>
      <c r="B13" s="22"/>
      <c r="D13" s="61" t="s">
        <v>41</v>
      </c>
    </row>
    <row r="14" spans="1:4" ht="15.95" customHeight="1">
      <c r="A14" s="65" t="s">
        <v>42</v>
      </c>
      <c r="B14" s="9"/>
      <c r="D14" s="61" t="s">
        <v>43</v>
      </c>
    </row>
    <row r="15" spans="1:4" ht="15.95" customHeight="1">
      <c r="A15" s="65" t="s">
        <v>44</v>
      </c>
      <c r="B15" s="9"/>
      <c r="D15" s="61" t="s">
        <v>45</v>
      </c>
    </row>
    <row r="16" spans="1:4" ht="15.95" customHeight="1" thickBot="1">
      <c r="A16" s="63" t="s">
        <v>46</v>
      </c>
      <c r="B16" s="9"/>
      <c r="D16" s="73" t="s">
        <v>47</v>
      </c>
    </row>
    <row r="17" spans="1:4" ht="15.95" customHeight="1">
      <c r="A17" s="63" t="s">
        <v>48</v>
      </c>
      <c r="B17" s="9"/>
      <c r="D17" s="148" t="s">
        <v>17</v>
      </c>
    </row>
    <row r="18" spans="1:4" ht="15.95" customHeight="1" thickBot="1">
      <c r="A18" s="64" t="s">
        <v>49</v>
      </c>
      <c r="B18" s="10"/>
      <c r="D18" s="149" t="s">
        <v>18</v>
      </c>
    </row>
    <row r="19" spans="1:4" ht="29.45" thickBot="1">
      <c r="A19" s="31"/>
      <c r="B19" s="7"/>
      <c r="D19" s="150" t="s">
        <v>19</v>
      </c>
    </row>
    <row r="20" spans="1:4" ht="18.95" thickBot="1">
      <c r="A20" s="58"/>
      <c r="B20" s="32"/>
      <c r="C20" s="33"/>
    </row>
    <row r="21" spans="1:4" ht="15" thickBot="1">
      <c r="A21" s="56" t="s">
        <v>50</v>
      </c>
      <c r="B21" s="49" t="s">
        <v>51</v>
      </c>
      <c r="C21" s="50" t="s">
        <v>52</v>
      </c>
      <c r="D21" s="51" t="s">
        <v>53</v>
      </c>
    </row>
    <row r="22" spans="1:4" ht="15" thickBot="1">
      <c r="A22" s="52" t="s">
        <v>54</v>
      </c>
      <c r="B22" s="53" t="s">
        <v>55</v>
      </c>
      <c r="C22" s="53" t="s">
        <v>52</v>
      </c>
      <c r="D22" s="54" t="s">
        <v>56</v>
      </c>
    </row>
    <row r="23" spans="1:4">
      <c r="A23" s="74" t="s">
        <v>57</v>
      </c>
      <c r="B23" s="161"/>
      <c r="C23" s="34"/>
      <c r="D23" s="75"/>
    </row>
    <row r="24" spans="1:4">
      <c r="A24" s="76" t="s">
        <v>58</v>
      </c>
      <c r="B24" s="165"/>
      <c r="C24" s="18"/>
      <c r="D24" s="77"/>
    </row>
    <row r="25" spans="1:4" ht="15" thickBot="1">
      <c r="A25" s="78" t="s">
        <v>59</v>
      </c>
      <c r="B25" s="166"/>
      <c r="C25" s="36"/>
      <c r="D25" s="79"/>
    </row>
    <row r="26" spans="1:4" ht="15" thickBot="1">
      <c r="A26" s="52" t="s">
        <v>26</v>
      </c>
      <c r="B26" s="53" t="s">
        <v>55</v>
      </c>
      <c r="C26" s="53" t="s">
        <v>52</v>
      </c>
      <c r="D26" s="54" t="s">
        <v>56</v>
      </c>
    </row>
    <row r="27" spans="1:4">
      <c r="A27" s="74" t="s">
        <v>60</v>
      </c>
      <c r="B27" s="162"/>
      <c r="C27" s="34"/>
      <c r="D27" s="75"/>
    </row>
    <row r="28" spans="1:4">
      <c r="A28" s="76" t="s">
        <v>61</v>
      </c>
      <c r="B28" s="163"/>
      <c r="C28" s="18"/>
      <c r="D28" s="77"/>
    </row>
    <row r="29" spans="1:4" ht="15" thickBot="1">
      <c r="A29" s="78" t="s">
        <v>62</v>
      </c>
      <c r="B29" s="164"/>
      <c r="C29" s="36"/>
      <c r="D29" s="79"/>
    </row>
    <row r="30" spans="1:4" ht="29.45" thickBot="1">
      <c r="A30" s="52" t="s">
        <v>28</v>
      </c>
      <c r="B30" s="53" t="s">
        <v>55</v>
      </c>
      <c r="C30" s="53" t="s">
        <v>52</v>
      </c>
      <c r="D30" s="54" t="s">
        <v>56</v>
      </c>
    </row>
    <row r="31" spans="1:4">
      <c r="A31" s="74" t="s">
        <v>63</v>
      </c>
      <c r="B31" s="38"/>
      <c r="C31" s="39"/>
      <c r="D31" s="75"/>
    </row>
    <row r="32" spans="1:4">
      <c r="A32" s="76" t="s">
        <v>64</v>
      </c>
      <c r="B32" s="35"/>
      <c r="C32" s="40"/>
      <c r="D32" s="77"/>
    </row>
    <row r="33" spans="1:5">
      <c r="A33" s="76" t="s">
        <v>65</v>
      </c>
      <c r="B33" s="35"/>
      <c r="C33" s="40"/>
      <c r="D33" s="77"/>
    </row>
    <row r="34" spans="1:5">
      <c r="A34" s="76" t="s">
        <v>66</v>
      </c>
      <c r="B34" s="35"/>
      <c r="C34" s="40"/>
      <c r="D34" s="77"/>
    </row>
    <row r="35" spans="1:5" ht="15" thickBot="1">
      <c r="A35" s="78" t="s">
        <v>67</v>
      </c>
      <c r="B35" s="15"/>
      <c r="C35" s="55"/>
      <c r="D35" s="79"/>
    </row>
    <row r="36" spans="1:5" ht="15" thickBot="1">
      <c r="A36" s="52" t="s">
        <v>30</v>
      </c>
      <c r="B36" s="53" t="s">
        <v>55</v>
      </c>
      <c r="C36" s="53" t="s">
        <v>52</v>
      </c>
      <c r="D36" s="54" t="s">
        <v>56</v>
      </c>
      <c r="E36" s="33"/>
    </row>
    <row r="37" spans="1:5">
      <c r="A37" s="74" t="s">
        <v>68</v>
      </c>
      <c r="B37" s="41"/>
      <c r="C37" s="34"/>
      <c r="D37" s="75"/>
    </row>
    <row r="38" spans="1:5" ht="29.1">
      <c r="A38" s="76" t="s">
        <v>69</v>
      </c>
      <c r="B38" s="14"/>
      <c r="C38" s="18"/>
      <c r="D38" s="77" t="s">
        <v>70</v>
      </c>
    </row>
    <row r="39" spans="1:5" ht="43.5">
      <c r="A39" s="76" t="s">
        <v>71</v>
      </c>
      <c r="B39" s="14"/>
      <c r="C39" s="18"/>
      <c r="D39" s="77" t="s">
        <v>72</v>
      </c>
    </row>
    <row r="40" spans="1:5">
      <c r="A40" s="76" t="s">
        <v>73</v>
      </c>
      <c r="B40" s="14"/>
      <c r="C40" s="18"/>
      <c r="D40" s="77"/>
    </row>
    <row r="41" spans="1:5">
      <c r="A41" s="76" t="s">
        <v>74</v>
      </c>
      <c r="B41" s="14"/>
      <c r="C41" s="18"/>
      <c r="D41" s="77"/>
    </row>
    <row r="42" spans="1:5" ht="29.45" thickBot="1">
      <c r="A42" s="78" t="s">
        <v>75</v>
      </c>
      <c r="B42" s="66"/>
      <c r="C42" s="36"/>
      <c r="D42" s="79"/>
    </row>
    <row r="43" spans="1:5" ht="15" thickBot="1">
      <c r="A43" s="52" t="s">
        <v>32</v>
      </c>
      <c r="B43" s="53" t="s">
        <v>55</v>
      </c>
      <c r="C43" s="53" t="s">
        <v>52</v>
      </c>
      <c r="D43" s="54" t="s">
        <v>56</v>
      </c>
    </row>
    <row r="44" spans="1:5">
      <c r="A44" s="74" t="s">
        <v>76</v>
      </c>
      <c r="B44" s="39"/>
      <c r="C44" s="34"/>
      <c r="D44" s="80" t="s">
        <v>77</v>
      </c>
    </row>
    <row r="45" spans="1:5">
      <c r="A45" s="81" t="s">
        <v>78</v>
      </c>
      <c r="B45" s="42" t="s">
        <v>55</v>
      </c>
      <c r="C45" s="42" t="s">
        <v>52</v>
      </c>
      <c r="D45" s="82" t="s">
        <v>56</v>
      </c>
    </row>
    <row r="46" spans="1:5">
      <c r="A46" s="83" t="s">
        <v>79</v>
      </c>
      <c r="B46" s="43"/>
      <c r="C46" s="44"/>
      <c r="D46" s="84"/>
    </row>
    <row r="47" spans="1:5">
      <c r="A47" s="85" t="s">
        <v>80</v>
      </c>
      <c r="B47" s="14"/>
      <c r="C47" s="18"/>
      <c r="D47" s="77"/>
    </row>
    <row r="48" spans="1:5">
      <c r="A48" s="85" t="s">
        <v>81</v>
      </c>
      <c r="B48" s="14"/>
      <c r="C48" s="18"/>
      <c r="D48" s="77"/>
    </row>
    <row r="49" spans="1:4">
      <c r="A49" s="85" t="s">
        <v>82</v>
      </c>
      <c r="B49" s="14"/>
      <c r="C49" s="18"/>
      <c r="D49" s="77"/>
    </row>
    <row r="50" spans="1:4">
      <c r="A50" s="85" t="s">
        <v>83</v>
      </c>
      <c r="B50" s="14"/>
      <c r="C50" s="18"/>
      <c r="D50" s="77"/>
    </row>
    <row r="51" spans="1:4">
      <c r="A51" s="85" t="s">
        <v>84</v>
      </c>
      <c r="B51" s="14"/>
      <c r="C51" s="18"/>
      <c r="D51" s="77"/>
    </row>
    <row r="52" spans="1:4">
      <c r="A52" s="85" t="s">
        <v>85</v>
      </c>
      <c r="B52" s="14"/>
      <c r="C52" s="18"/>
      <c r="D52" s="77"/>
    </row>
    <row r="53" spans="1:4">
      <c r="A53" s="86" t="s">
        <v>67</v>
      </c>
      <c r="B53" s="14"/>
      <c r="C53" s="18"/>
      <c r="D53" s="77"/>
    </row>
    <row r="54" spans="1:4">
      <c r="A54" s="81" t="s">
        <v>86</v>
      </c>
      <c r="B54" s="42" t="s">
        <v>55</v>
      </c>
      <c r="C54" s="42" t="s">
        <v>52</v>
      </c>
      <c r="D54" s="82" t="s">
        <v>56</v>
      </c>
    </row>
    <row r="55" spans="1:4" ht="29.1">
      <c r="A55" s="76" t="s">
        <v>87</v>
      </c>
      <c r="B55" s="14"/>
      <c r="C55" s="18"/>
      <c r="D55" s="77" t="s">
        <v>88</v>
      </c>
    </row>
    <row r="56" spans="1:4">
      <c r="A56" s="83" t="s">
        <v>89</v>
      </c>
      <c r="B56" s="43"/>
      <c r="C56" s="45"/>
      <c r="D56" s="87"/>
    </row>
    <row r="57" spans="1:4" ht="29.1">
      <c r="A57" s="85" t="s">
        <v>90</v>
      </c>
      <c r="B57" s="14"/>
      <c r="C57" s="18"/>
      <c r="D57" s="77" t="s">
        <v>91</v>
      </c>
    </row>
    <row r="58" spans="1:4" ht="29.1">
      <c r="A58" s="85" t="s">
        <v>92</v>
      </c>
      <c r="B58" s="14"/>
      <c r="C58" s="18"/>
      <c r="D58" s="77" t="s">
        <v>93</v>
      </c>
    </row>
    <row r="59" spans="1:4" ht="72.599999999999994">
      <c r="A59" s="85" t="s">
        <v>94</v>
      </c>
      <c r="B59" s="14"/>
      <c r="C59" s="18"/>
      <c r="D59" s="77" t="s">
        <v>95</v>
      </c>
    </row>
    <row r="60" spans="1:4">
      <c r="A60" s="83" t="s">
        <v>96</v>
      </c>
      <c r="B60" s="43"/>
      <c r="C60" s="46"/>
      <c r="D60" s="88"/>
    </row>
    <row r="61" spans="1:4">
      <c r="A61" s="85" t="s">
        <v>97</v>
      </c>
      <c r="B61" s="18"/>
      <c r="C61" s="2"/>
      <c r="D61" s="77" t="s">
        <v>98</v>
      </c>
    </row>
    <row r="62" spans="1:4">
      <c r="A62" s="85" t="s">
        <v>99</v>
      </c>
      <c r="B62" s="14"/>
      <c r="C62" s="18"/>
      <c r="D62" s="77"/>
    </row>
    <row r="63" spans="1:4">
      <c r="A63" s="85" t="s">
        <v>100</v>
      </c>
      <c r="B63" s="14"/>
      <c r="C63" s="18"/>
      <c r="D63" s="77" t="s">
        <v>101</v>
      </c>
    </row>
    <row r="64" spans="1:4">
      <c r="A64" s="85" t="s">
        <v>102</v>
      </c>
      <c r="B64" s="14"/>
      <c r="C64" s="18"/>
      <c r="D64" s="77"/>
    </row>
    <row r="65" spans="1:4">
      <c r="A65" s="85" t="s">
        <v>103</v>
      </c>
      <c r="B65" s="14"/>
      <c r="C65" s="18"/>
      <c r="D65" s="77" t="s">
        <v>104</v>
      </c>
    </row>
    <row r="66" spans="1:4">
      <c r="A66" s="85" t="s">
        <v>67</v>
      </c>
      <c r="B66" s="14"/>
      <c r="C66" s="18"/>
      <c r="D66" s="77"/>
    </row>
    <row r="67" spans="1:4">
      <c r="A67" s="83" t="s">
        <v>105</v>
      </c>
      <c r="B67" s="43"/>
      <c r="C67" s="44"/>
      <c r="D67" s="84"/>
    </row>
    <row r="68" spans="1:4">
      <c r="A68" s="85" t="s">
        <v>106</v>
      </c>
      <c r="B68" s="57"/>
      <c r="C68" s="18"/>
      <c r="D68" s="77"/>
    </row>
    <row r="69" spans="1:4">
      <c r="A69" s="83" t="s">
        <v>107</v>
      </c>
      <c r="B69" s="43"/>
      <c r="C69" s="44"/>
      <c r="D69" s="84"/>
    </row>
    <row r="70" spans="1:4">
      <c r="A70" s="85" t="s">
        <v>108</v>
      </c>
      <c r="B70" s="14"/>
      <c r="C70" s="18"/>
      <c r="D70" s="77" t="s">
        <v>109</v>
      </c>
    </row>
    <row r="71" spans="1:4" ht="15" thickBot="1">
      <c r="A71" s="86" t="s">
        <v>110</v>
      </c>
      <c r="B71" s="66"/>
      <c r="C71" s="36"/>
      <c r="D71" s="79" t="s">
        <v>111</v>
      </c>
    </row>
    <row r="72" spans="1:4" ht="15" thickBot="1">
      <c r="A72" s="67" t="s">
        <v>34</v>
      </c>
      <c r="B72" s="53" t="s">
        <v>55</v>
      </c>
      <c r="C72" s="53" t="s">
        <v>52</v>
      </c>
      <c r="D72" s="54" t="s">
        <v>56</v>
      </c>
    </row>
    <row r="73" spans="1:4">
      <c r="A73" s="74" t="s">
        <v>112</v>
      </c>
      <c r="B73" s="41"/>
      <c r="C73" s="34"/>
      <c r="D73" s="75"/>
    </row>
    <row r="74" spans="1:4">
      <c r="A74" s="76" t="s">
        <v>113</v>
      </c>
      <c r="B74" s="14"/>
      <c r="C74" s="18"/>
      <c r="D74" s="77"/>
    </row>
    <row r="75" spans="1:4">
      <c r="A75" s="76" t="s">
        <v>114</v>
      </c>
      <c r="B75" s="2"/>
      <c r="C75" s="18"/>
      <c r="D75" s="77"/>
    </row>
    <row r="76" spans="1:4">
      <c r="A76" s="76" t="s">
        <v>115</v>
      </c>
      <c r="B76" s="18"/>
      <c r="D76" s="77"/>
    </row>
    <row r="77" spans="1:4">
      <c r="A77" s="76" t="s">
        <v>116</v>
      </c>
      <c r="B77" s="14"/>
      <c r="C77" s="18"/>
      <c r="D77" s="77"/>
    </row>
    <row r="78" spans="1:4">
      <c r="A78" s="76" t="s">
        <v>117</v>
      </c>
      <c r="B78" s="14"/>
      <c r="C78" s="18"/>
      <c r="D78" s="77"/>
    </row>
    <row r="79" spans="1:4">
      <c r="A79" s="76" t="s">
        <v>118</v>
      </c>
      <c r="B79" s="14"/>
      <c r="C79" s="18"/>
      <c r="D79" s="77"/>
    </row>
    <row r="80" spans="1:4" ht="15" thickBot="1">
      <c r="A80" s="78" t="s">
        <v>67</v>
      </c>
      <c r="B80" s="66"/>
      <c r="C80" s="36"/>
      <c r="D80" s="79"/>
    </row>
    <row r="81" spans="1:4" ht="15" thickBot="1">
      <c r="A81" s="52" t="s">
        <v>35</v>
      </c>
      <c r="B81" s="53" t="s">
        <v>55</v>
      </c>
      <c r="C81" s="53" t="s">
        <v>52</v>
      </c>
      <c r="D81" s="54" t="s">
        <v>56</v>
      </c>
    </row>
    <row r="82" spans="1:4">
      <c r="A82" s="74" t="s">
        <v>119</v>
      </c>
      <c r="B82" s="39"/>
      <c r="C82" s="34"/>
      <c r="D82" s="75"/>
    </row>
    <row r="83" spans="1:4">
      <c r="A83" s="76" t="s">
        <v>120</v>
      </c>
      <c r="B83" s="40"/>
      <c r="C83" s="18"/>
      <c r="D83" s="77"/>
    </row>
    <row r="84" spans="1:4">
      <c r="A84" s="76" t="s">
        <v>121</v>
      </c>
      <c r="B84" s="40"/>
      <c r="C84" s="18"/>
      <c r="D84" s="77"/>
    </row>
    <row r="85" spans="1:4">
      <c r="A85" s="76" t="s">
        <v>122</v>
      </c>
      <c r="B85" s="40"/>
      <c r="C85" s="18"/>
      <c r="D85" s="77"/>
    </row>
    <row r="86" spans="1:4" ht="29.1">
      <c r="A86" s="76" t="s">
        <v>123</v>
      </c>
      <c r="B86" s="40"/>
      <c r="C86" s="18"/>
      <c r="D86" s="77"/>
    </row>
    <row r="87" spans="1:4">
      <c r="A87" s="76" t="s">
        <v>124</v>
      </c>
      <c r="B87" s="35"/>
      <c r="C87" s="18"/>
      <c r="D87" s="77"/>
    </row>
    <row r="88" spans="1:4">
      <c r="A88" s="76" t="s">
        <v>125</v>
      </c>
      <c r="B88" s="14"/>
      <c r="C88" s="18"/>
      <c r="D88" s="77"/>
    </row>
    <row r="89" spans="1:4">
      <c r="A89" s="76" t="s">
        <v>126</v>
      </c>
      <c r="B89" s="14"/>
      <c r="C89" s="18"/>
      <c r="D89" s="77"/>
    </row>
    <row r="90" spans="1:4" ht="29.1">
      <c r="A90" s="76" t="s">
        <v>127</v>
      </c>
      <c r="B90" s="14"/>
      <c r="C90" s="18"/>
      <c r="D90" s="77"/>
    </row>
    <row r="91" spans="1:4">
      <c r="A91" s="76" t="s">
        <v>128</v>
      </c>
      <c r="B91" s="14"/>
      <c r="C91" s="18"/>
      <c r="D91" s="77"/>
    </row>
    <row r="92" spans="1:4" ht="15" thickBot="1">
      <c r="A92" s="78" t="s">
        <v>129</v>
      </c>
      <c r="B92" s="66"/>
      <c r="C92" s="36"/>
      <c r="D92" s="79"/>
    </row>
    <row r="93" spans="1:4" ht="15" thickBot="1">
      <c r="A93" s="52" t="s">
        <v>37</v>
      </c>
      <c r="B93" s="53" t="s">
        <v>55</v>
      </c>
      <c r="C93" s="53" t="s">
        <v>52</v>
      </c>
      <c r="D93" s="54" t="s">
        <v>56</v>
      </c>
    </row>
    <row r="94" spans="1:4">
      <c r="A94" s="89" t="s">
        <v>130</v>
      </c>
      <c r="B94" s="68"/>
      <c r="C94" s="37"/>
      <c r="D94" s="90"/>
    </row>
    <row r="95" spans="1:4">
      <c r="A95" s="85" t="s">
        <v>131</v>
      </c>
      <c r="B95" s="171"/>
      <c r="C95" s="18"/>
      <c r="D95" s="77"/>
    </row>
    <row r="96" spans="1:4">
      <c r="A96" s="85" t="s">
        <v>132</v>
      </c>
      <c r="B96" s="172"/>
      <c r="C96" s="18"/>
      <c r="D96" s="77"/>
    </row>
    <row r="97" spans="1:4">
      <c r="A97" s="85" t="s">
        <v>133</v>
      </c>
      <c r="B97" s="173">
        <f>B96/12</f>
        <v>0</v>
      </c>
      <c r="C97" s="18"/>
      <c r="D97" s="77"/>
    </row>
    <row r="98" spans="1:4">
      <c r="A98" s="85" t="s">
        <v>134</v>
      </c>
      <c r="B98" s="174"/>
      <c r="C98" s="18"/>
      <c r="D98" s="77"/>
    </row>
    <row r="99" spans="1:4">
      <c r="A99" s="85" t="s">
        <v>135</v>
      </c>
      <c r="B99" s="175"/>
      <c r="C99" s="47"/>
      <c r="D99" s="77"/>
    </row>
    <row r="100" spans="1:4">
      <c r="A100" s="85" t="s">
        <v>136</v>
      </c>
      <c r="B100" s="175"/>
      <c r="C100" s="47"/>
      <c r="D100" s="77"/>
    </row>
    <row r="101" spans="1:4">
      <c r="A101" s="76" t="s">
        <v>137</v>
      </c>
      <c r="B101" s="176"/>
      <c r="C101" s="18"/>
      <c r="D101" s="77"/>
    </row>
    <row r="102" spans="1:4">
      <c r="A102" s="76" t="s">
        <v>138</v>
      </c>
      <c r="B102" s="171"/>
      <c r="C102" s="18"/>
      <c r="D102" s="77" t="s">
        <v>139</v>
      </c>
    </row>
    <row r="103" spans="1:4" ht="15" thickBot="1">
      <c r="A103" s="78" t="s">
        <v>140</v>
      </c>
      <c r="B103" s="66"/>
      <c r="C103" s="36"/>
      <c r="D103" s="79" t="s">
        <v>141</v>
      </c>
    </row>
    <row r="104" spans="1:4" ht="15" thickBot="1">
      <c r="A104" s="52" t="s">
        <v>39</v>
      </c>
      <c r="B104" s="53" t="s">
        <v>55</v>
      </c>
      <c r="C104" s="53" t="s">
        <v>52</v>
      </c>
      <c r="D104" s="54" t="s">
        <v>56</v>
      </c>
    </row>
    <row r="105" spans="1:4">
      <c r="A105" s="74" t="s">
        <v>142</v>
      </c>
      <c r="B105" s="41"/>
      <c r="C105" s="34"/>
      <c r="D105" s="75" t="s">
        <v>143</v>
      </c>
    </row>
    <row r="106" spans="1:4" ht="29.45" thickBot="1">
      <c r="A106" s="78" t="s">
        <v>144</v>
      </c>
      <c r="B106" s="66"/>
      <c r="C106" s="36"/>
      <c r="D106" s="79" t="s">
        <v>145</v>
      </c>
    </row>
    <row r="107" spans="1:4" ht="15" thickBot="1">
      <c r="A107" s="67" t="s">
        <v>41</v>
      </c>
      <c r="B107" s="53" t="s">
        <v>55</v>
      </c>
      <c r="C107" s="69"/>
      <c r="D107" s="70"/>
    </row>
    <row r="108" spans="1:4">
      <c r="A108" s="74" t="s">
        <v>146</v>
      </c>
      <c r="B108" s="41"/>
      <c r="C108" s="34"/>
      <c r="D108" s="75"/>
    </row>
    <row r="109" spans="1:4" ht="29.1">
      <c r="A109" s="76" t="s">
        <v>147</v>
      </c>
      <c r="B109" s="14"/>
      <c r="C109" s="18"/>
      <c r="D109" s="91" t="s">
        <v>148</v>
      </c>
    </row>
    <row r="110" spans="1:4" ht="29.1">
      <c r="A110" s="76" t="s">
        <v>149</v>
      </c>
      <c r="B110" s="14"/>
      <c r="C110" s="18"/>
      <c r="D110" s="91" t="s">
        <v>148</v>
      </c>
    </row>
    <row r="111" spans="1:4" ht="43.5">
      <c r="A111" s="76" t="s">
        <v>150</v>
      </c>
      <c r="B111" s="167"/>
      <c r="C111" s="18"/>
      <c r="D111" s="77" t="s">
        <v>151</v>
      </c>
    </row>
    <row r="112" spans="1:4">
      <c r="A112" s="76" t="s">
        <v>152</v>
      </c>
      <c r="B112" s="167"/>
      <c r="C112" s="18"/>
      <c r="D112" s="77" t="s">
        <v>153</v>
      </c>
    </row>
    <row r="113" spans="1:4" ht="29.1">
      <c r="A113" s="76" t="s">
        <v>154</v>
      </c>
      <c r="B113" s="14"/>
      <c r="C113" s="18"/>
      <c r="D113" s="77" t="s">
        <v>155</v>
      </c>
    </row>
    <row r="114" spans="1:4" ht="29.45" thickBot="1">
      <c r="A114" s="78" t="s">
        <v>67</v>
      </c>
      <c r="B114" s="66"/>
      <c r="C114" s="36"/>
      <c r="D114" s="79" t="s">
        <v>156</v>
      </c>
    </row>
    <row r="115" spans="1:4" ht="15" thickBot="1">
      <c r="A115" s="52" t="s">
        <v>43</v>
      </c>
      <c r="B115" s="53" t="s">
        <v>55</v>
      </c>
      <c r="C115" s="69"/>
      <c r="D115" s="70"/>
    </row>
    <row r="116" spans="1:4">
      <c r="A116" s="74" t="s">
        <v>157</v>
      </c>
      <c r="B116" s="168"/>
      <c r="C116" s="34"/>
      <c r="D116" s="92"/>
    </row>
    <row r="117" spans="1:4">
      <c r="A117" s="85" t="s">
        <v>158</v>
      </c>
      <c r="B117" s="170"/>
      <c r="C117" s="18"/>
      <c r="D117" s="93"/>
    </row>
    <row r="118" spans="1:4">
      <c r="A118" s="85" t="s">
        <v>159</v>
      </c>
      <c r="B118" s="165"/>
      <c r="C118" s="18"/>
      <c r="D118" s="93"/>
    </row>
    <row r="119" spans="1:4">
      <c r="A119" s="76" t="s">
        <v>160</v>
      </c>
      <c r="B119" s="165"/>
      <c r="C119" s="18"/>
      <c r="D119" s="93"/>
    </row>
    <row r="120" spans="1:4">
      <c r="A120" s="76" t="s">
        <v>161</v>
      </c>
      <c r="B120" s="165"/>
      <c r="C120" s="18"/>
      <c r="D120" s="93"/>
    </row>
    <row r="121" spans="1:4">
      <c r="A121" s="76" t="s">
        <v>162</v>
      </c>
      <c r="B121" s="40"/>
      <c r="C121" s="18"/>
      <c r="D121" s="93"/>
    </row>
    <row r="122" spans="1:4">
      <c r="A122" s="76" t="s">
        <v>163</v>
      </c>
      <c r="B122" s="165"/>
      <c r="C122" s="18"/>
      <c r="D122" s="93"/>
    </row>
    <row r="123" spans="1:4">
      <c r="A123" s="76" t="s">
        <v>164</v>
      </c>
      <c r="B123" s="165"/>
      <c r="C123" s="18"/>
      <c r="D123" s="93"/>
    </row>
    <row r="124" spans="1:4">
      <c r="A124" s="76" t="s">
        <v>165</v>
      </c>
      <c r="B124" s="35"/>
      <c r="C124" s="18"/>
      <c r="D124" s="93"/>
    </row>
    <row r="125" spans="1:4" ht="43.5">
      <c r="A125" s="76" t="s">
        <v>166</v>
      </c>
      <c r="B125" s="35"/>
      <c r="C125" s="18"/>
      <c r="D125" s="77" t="s">
        <v>167</v>
      </c>
    </row>
    <row r="126" spans="1:4" ht="44.1" thickBot="1">
      <c r="A126" s="78" t="s">
        <v>168</v>
      </c>
      <c r="B126" s="66"/>
      <c r="C126" s="36"/>
      <c r="D126" s="79" t="s">
        <v>169</v>
      </c>
    </row>
    <row r="127" spans="1:4" ht="15" thickBot="1">
      <c r="A127" s="52" t="s">
        <v>45</v>
      </c>
      <c r="B127" s="53" t="s">
        <v>55</v>
      </c>
      <c r="C127" s="53" t="s">
        <v>52</v>
      </c>
      <c r="D127" s="54" t="s">
        <v>56</v>
      </c>
    </row>
    <row r="128" spans="1:4">
      <c r="A128" s="74" t="s">
        <v>170</v>
      </c>
      <c r="B128" s="169"/>
      <c r="C128" s="34"/>
      <c r="D128" s="92"/>
    </row>
    <row r="129" spans="1:6">
      <c r="A129" s="76" t="s">
        <v>171</v>
      </c>
      <c r="B129" s="165"/>
      <c r="C129" s="18"/>
      <c r="D129" s="93"/>
      <c r="E129" s="8"/>
    </row>
    <row r="130" spans="1:6">
      <c r="A130" s="94" t="s">
        <v>172</v>
      </c>
      <c r="B130" s="14"/>
      <c r="C130" s="18"/>
      <c r="D130" s="93"/>
    </row>
    <row r="131" spans="1:6" ht="15" thickBot="1">
      <c r="A131" s="95" t="s">
        <v>173</v>
      </c>
      <c r="B131" s="66"/>
      <c r="C131" s="36"/>
      <c r="D131" s="96"/>
    </row>
    <row r="132" spans="1:6" ht="15" thickBot="1">
      <c r="A132" s="52" t="s">
        <v>47</v>
      </c>
      <c r="B132" s="53" t="s">
        <v>55</v>
      </c>
      <c r="C132" s="53" t="s">
        <v>52</v>
      </c>
      <c r="D132" s="54" t="s">
        <v>56</v>
      </c>
    </row>
    <row r="133" spans="1:6" ht="29.1">
      <c r="A133" s="97" t="s">
        <v>174</v>
      </c>
      <c r="B133" s="71"/>
      <c r="C133" s="72"/>
      <c r="D133" s="98"/>
    </row>
    <row r="134" spans="1:6" ht="43.5">
      <c r="A134" s="76" t="s">
        <v>175</v>
      </c>
      <c r="B134" s="35"/>
      <c r="C134" s="18"/>
      <c r="D134" s="77"/>
    </row>
    <row r="135" spans="1:6" ht="57.95">
      <c r="A135" s="76" t="s">
        <v>176</v>
      </c>
      <c r="B135" s="40"/>
      <c r="C135" s="18"/>
      <c r="D135" s="77"/>
    </row>
    <row r="136" spans="1:6" ht="29.1">
      <c r="A136" s="76" t="s">
        <v>177</v>
      </c>
      <c r="B136" s="14"/>
      <c r="C136" s="18"/>
      <c r="D136" s="77"/>
    </row>
    <row r="137" spans="1:6" ht="29.1">
      <c r="A137" s="76" t="s">
        <v>178</v>
      </c>
      <c r="B137" s="14"/>
      <c r="C137" s="18"/>
      <c r="D137" s="77"/>
    </row>
    <row r="138" spans="1:6" ht="57.95">
      <c r="A138" s="76" t="s">
        <v>179</v>
      </c>
      <c r="B138" s="40"/>
      <c r="C138" s="18"/>
      <c r="D138" s="77"/>
    </row>
    <row r="139" spans="1:6" ht="29.1">
      <c r="A139" s="76" t="s">
        <v>180</v>
      </c>
      <c r="B139" s="40"/>
      <c r="C139" s="18"/>
      <c r="D139" s="77"/>
    </row>
    <row r="140" spans="1:6" ht="87">
      <c r="A140" s="76" t="s">
        <v>181</v>
      </c>
      <c r="B140" s="40"/>
      <c r="C140" s="18"/>
      <c r="D140" s="77"/>
    </row>
    <row r="141" spans="1:6" ht="101.45">
      <c r="A141" s="76" t="s">
        <v>182</v>
      </c>
      <c r="B141" s="15"/>
      <c r="C141" s="18"/>
      <c r="D141" s="77"/>
    </row>
    <row r="142" spans="1:6">
      <c r="A142" s="177" t="s">
        <v>183</v>
      </c>
      <c r="B142" s="179">
        <f>COUNTIF(B134:B141,"Y")</f>
        <v>0</v>
      </c>
      <c r="C142" s="178"/>
      <c r="D142" s="84"/>
    </row>
    <row r="143" spans="1:6">
      <c r="A143" s="81" t="s">
        <v>184</v>
      </c>
      <c r="B143" s="71"/>
      <c r="C143" s="59"/>
      <c r="D143" s="99"/>
    </row>
    <row r="144" spans="1:6" ht="57.95">
      <c r="A144" s="76" t="s">
        <v>185</v>
      </c>
      <c r="B144" s="35"/>
      <c r="C144" s="18"/>
      <c r="D144" s="77"/>
      <c r="F144" s="6"/>
    </row>
    <row r="145" spans="1:4" ht="57.95">
      <c r="A145" s="76" t="s">
        <v>186</v>
      </c>
      <c r="B145" s="40"/>
      <c r="C145" s="18"/>
      <c r="D145" s="77"/>
    </row>
    <row r="146" spans="1:4" ht="43.5">
      <c r="A146" s="76" t="s">
        <v>187</v>
      </c>
      <c r="B146" s="14"/>
      <c r="C146" s="18"/>
      <c r="D146" s="77"/>
    </row>
    <row r="147" spans="1:4" ht="57.95">
      <c r="A147" s="76" t="s">
        <v>188</v>
      </c>
      <c r="B147" s="40"/>
      <c r="C147" s="18"/>
      <c r="D147" s="77" t="s">
        <v>189</v>
      </c>
    </row>
    <row r="148" spans="1:4" ht="43.5">
      <c r="A148" s="76" t="s">
        <v>190</v>
      </c>
      <c r="B148" s="14"/>
      <c r="C148" s="18"/>
      <c r="D148" s="77"/>
    </row>
    <row r="149" spans="1:4" ht="43.5">
      <c r="A149" s="76" t="s">
        <v>191</v>
      </c>
      <c r="B149" s="14"/>
      <c r="C149" s="18"/>
      <c r="D149" s="77"/>
    </row>
    <row r="150" spans="1:4" ht="44.1" thickBot="1">
      <c r="A150" s="76" t="s">
        <v>192</v>
      </c>
      <c r="B150" s="66"/>
      <c r="C150" s="18"/>
      <c r="D150" s="77"/>
    </row>
    <row r="151" spans="1:4" ht="15" thickBot="1">
      <c r="A151" s="180" t="s">
        <v>193</v>
      </c>
      <c r="B151" s="182">
        <f>COUNTIF(B144:B150,"Y")</f>
        <v>0</v>
      </c>
      <c r="C151" s="181"/>
      <c r="D151" s="100"/>
    </row>
  </sheetData>
  <mergeCells count="2">
    <mergeCell ref="A11:B11"/>
    <mergeCell ref="A1:D1"/>
  </mergeCells>
  <dataValidations count="8">
    <dataValidation allowBlank="1" showInputMessage="1" showErrorMessage="1" error="Enter &quot;Y&quot; for Yes or &quot;N&quot; for No" sqref="B101 B94" xr:uid="{71F42C05-1708-41F9-B42D-DE8546EDDC72}"/>
    <dataValidation type="date" allowBlank="1" showInputMessage="1" showErrorMessage="1" errorTitle="please enter a valid date" error="please enter a valid date" promptTitle="Enter DOB" prompt="Please enter the date of birth in the following format: MM/DD/YY" sqref="B13" xr:uid="{5DAE2ADC-3301-4F37-B778-8D0558E36FBF}">
      <formula1>1</formula1>
      <formula2>TODAY()</formula2>
    </dataValidation>
    <dataValidation type="whole" allowBlank="1" showInputMessage="1" showErrorMessage="1" sqref="B96:B97" xr:uid="{9CA7F0FD-7CE5-4844-90B1-A804D133F0AB}">
      <formula1>0</formula1>
      <formula2>200000</formula2>
    </dataValidation>
    <dataValidation type="date" allowBlank="1" showInputMessage="1" showErrorMessage="1" errorTitle="Please enter a valid date." error="Please enter a valid date." sqref="B8:B9" xr:uid="{5587CBAB-AF99-4A64-AF12-55A01C133741}">
      <formula1>44562</formula1>
      <formula2>109939</formula2>
    </dataValidation>
    <dataValidation type="whole" allowBlank="1" showInputMessage="1" showErrorMessage="1" errorTitle="Please enter a whole number" error="Please enter a whole number" sqref="B98" xr:uid="{63FC77EF-A8FD-4141-B6CF-470E6087FE8B}">
      <formula1>0</formula1>
      <formula2>20</formula2>
    </dataValidation>
    <dataValidation type="whole" allowBlank="1" showInputMessage="1" showErrorMessage="1" errorTitle="Please enter a whole number" error="Please enter a whole number" sqref="B101" xr:uid="{3E491A13-2072-4708-9B14-6BE2A0087F72}">
      <formula1>0</formula1>
      <formula2>100000</formula2>
    </dataValidation>
    <dataValidation type="whole" allowBlank="1" showInputMessage="1" showErrorMessage="1" errorTitle="Error" error="Please enter a valid dollar amount" sqref="B99:B100" xr:uid="{4F806D22-84A5-4B23-A6A0-7E241C007573}">
      <formula1>0</formula1>
      <formula2>100000</formula2>
    </dataValidation>
    <dataValidation type="date" allowBlank="1" showInputMessage="1" showErrorMessage="1" errorTitle="Please enter a valid date." error="Please enter a valid date. After 1/1/2022" sqref="B5" xr:uid="{50A88851-C613-44BB-806D-7DB445BF375B}">
      <formula1>36526</formula1>
      <formula2>109575</formula2>
    </dataValidation>
  </dataValidations>
  <hyperlinks>
    <hyperlink ref="D44" location="'4 Housing Program Worksheet'!A1" display="See Housing Tab" xr:uid="{6E05B284-AE51-4525-BACB-19EEEF00D37E}"/>
    <hyperlink ref="D4" location="'2 Transition Support Tool'!A22" display="A. Anticipated Dates in Facility" xr:uid="{7C24D449-D7D2-4552-97EF-056184293865}"/>
    <hyperlink ref="D5" location="'2 Transition Support Tool'!A26" display="B. Age" xr:uid="{5090CD81-454A-4ED2-9996-46A1ECC4A034}"/>
    <hyperlink ref="D6" location="'2 Transition Support Tool'!A30" display="C. State Agency Services/Supports Received Prior to Admission" xr:uid="{5B534444-0A8C-4845-8A76-EFE7F767A5CF}"/>
    <hyperlink ref="D7" location="'2 Transition Support Tool'!A36" display="D. Informal Support/Guardian" xr:uid="{9D3DA63C-661C-4970-B795-21AA6089FF44}"/>
    <hyperlink ref="D8" location="'2 Transition Support Tool'!A43" display="E. Housing" xr:uid="{D2C67A68-D7FE-4344-BD83-7E5FDEBAB47F}"/>
    <hyperlink ref="D9" location="'2 Transition Support Tool'!A72" display="F. Equipment needs (note if bariatric is needed)" xr:uid="{313D501A-9DC7-41A8-A579-F0F728752D32}"/>
    <hyperlink ref="D16" location="'2 Transition Support Tool'!A132" display="M. Functional Profile" xr:uid="{C431B82E-958E-4453-9473-04FC18AB9C68}"/>
    <hyperlink ref="D15" location="'2 Transition Support Tool'!A127" display="L. Disability Profile" xr:uid="{ABA35AF8-D374-4336-81A1-BD8FF04E6B82}"/>
    <hyperlink ref="D14" location="'2 Transition Support Tool'!A115" display="K. Diagnosis Profile" xr:uid="{6D0CA206-F117-4B12-B842-6B7C37F32849}"/>
    <hyperlink ref="D13" location="'2 Transition Support Tool'!A107" display="J. Behavioral Issues/Mental Health/Cognitive" xr:uid="{BF5659DB-DC90-4837-B100-97F681F5AAE8}"/>
    <hyperlink ref="D10" location="'2 Transition Support Tool'!A81" display="G. Safety and accessibility" xr:uid="{35CE4DB0-535A-4F88-91BF-AEB0F32923AD}"/>
    <hyperlink ref="D11" location="'2 Transition Support Tool'!A93" display="H. Financial resources" xr:uid="{7EAC341D-5C1F-45AB-9383-FDF6DA697B9F}"/>
    <hyperlink ref="D12" location="'2 Transition Support Tool'!A104" display="I. Clinical Profile" xr:uid="{893FABB8-13DA-4B3C-80A1-D94030C97B92}"/>
  </hyperlinks>
  <pageMargins left="0.7" right="0.7" top="0.75" bottom="0.75" header="0.3" footer="0.3"/>
  <pageSetup scale="80" orientation="landscape" r:id="rId1"/>
  <headerFooter>
    <oddFooter>&amp;LCTLP TST V1_08.14.23&amp;R&amp;A Page &amp;P of &amp;N</oddFooter>
  </headerFooter>
  <extLst>
    <ext xmlns:x14="http://schemas.microsoft.com/office/spreadsheetml/2009/9/main" uri="{CCE6A557-97BC-4b89-ADB6-D9C93CAAB3DF}">
      <x14:dataValidations xmlns:xm="http://schemas.microsoft.com/office/excel/2006/main" count="4">
        <x14:dataValidation type="list" allowBlank="1" showErrorMessage="1" errorTitle="Enter &quot;Y&quot; for Yes or &quot;N&quot; for No" error="Enter &quot;Y&quot; for Yes or &quot;N&quot; for No" promptTitle="Please select from drop down" xr:uid="{1E08179C-EE15-4ED2-9E86-4B983EAE847E}">
          <x14:formula1>
            <xm:f>'Drop Downs'!$A$2:$A$3</xm:f>
          </x14:formula1>
          <xm:sqref>B31:B35</xm:sqref>
        </x14:dataValidation>
        <x14:dataValidation type="list" allowBlank="1" showInputMessage="1" showErrorMessage="1" errorTitle="Enter Y or N" error="Enter &quot;Y&quot; for Yes or &quot;N&quot; for No" xr:uid="{13D1382A-D4DF-4DA2-994F-8FCBBEBA4CC9}">
          <x14:formula1>
            <xm:f>'Drop Downs'!$A$2:$A$3</xm:f>
          </x14:formula1>
          <xm:sqref>B23:B25 B82:B92</xm:sqref>
        </x14:dataValidation>
        <x14:dataValidation type="list" allowBlank="1" showInputMessage="1" showErrorMessage="1" errorTitle="Enter &quot;Y&quot; for Yes or &quot;N&quot; for No" error="Enter &quot;Y&quot; for Yes or &quot;N&quot; for No" xr:uid="{85E90E42-1823-4842-B04C-3384A19A249B}">
          <x14:formula1>
            <xm:f>'Drop Downs'!$A$2:$A$3</xm:f>
          </x14:formula1>
          <xm:sqref>B61:B66 B44 B105:B106 B57:B59 B73:B80 B46:B53 B70:B71 B37:B42 B55 B27:B29</xm:sqref>
        </x14:dataValidation>
        <x14:dataValidation type="list" allowBlank="1" showInputMessage="1" showErrorMessage="1" error="Enter &quot;Y&quot; for Yes or &quot;N&quot; for No" xr:uid="{5078AE78-CB22-4AD0-8AA5-845C229387D5}">
          <x14:formula1>
            <xm:f>'Drop Downs'!$A$2:$A$3</xm:f>
          </x14:formula1>
          <xm:sqref>B144:B150 B102:B103 B95 B116:B126 B134:B141 B128:B131 B108:B114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084B-727C-43B9-9934-661BF96AAADE}">
  <sheetPr>
    <tabColor theme="7" tint="-0.499984740745262"/>
    <pageSetUpPr fitToPage="1"/>
  </sheetPr>
  <dimension ref="A1:R39"/>
  <sheetViews>
    <sheetView zoomScale="89" zoomScaleNormal="89" zoomScaleSheetLayoutView="100" workbookViewId="0">
      <pane ySplit="1" topLeftCell="A3" activePane="bottomLeft" state="frozen"/>
      <selection pane="bottomLeft" activeCell="N23" sqref="N23"/>
    </sheetView>
  </sheetViews>
  <sheetFormatPr defaultColWidth="8.7109375" defaultRowHeight="14.45"/>
  <cols>
    <col min="1" max="1" width="47" style="16" customWidth="1"/>
    <col min="2" max="2" width="8.140625" style="17" bestFit="1" customWidth="1"/>
    <col min="3" max="17" width="11.42578125" style="17" customWidth="1"/>
    <col min="18" max="18" width="3.7109375" style="16" customWidth="1"/>
    <col min="19" max="16384" width="8.7109375" style="16"/>
  </cols>
  <sheetData>
    <row r="1" spans="1:17" ht="21.6" thickBot="1">
      <c r="A1" s="266" t="s">
        <v>194</v>
      </c>
      <c r="B1" s="267"/>
      <c r="C1" s="267"/>
      <c r="D1" s="267"/>
      <c r="E1" s="267"/>
      <c r="F1" s="267"/>
      <c r="G1" s="267"/>
      <c r="H1" s="267"/>
      <c r="I1" s="267"/>
      <c r="J1" s="267"/>
      <c r="K1" s="267"/>
      <c r="L1" s="267"/>
      <c r="M1" s="267"/>
      <c r="N1" s="267"/>
      <c r="O1" s="267"/>
      <c r="P1" s="267"/>
      <c r="Q1" s="268"/>
    </row>
    <row r="2" spans="1:17" ht="14.45" customHeight="1">
      <c r="A2" s="269" t="s">
        <v>195</v>
      </c>
      <c r="B2" s="210"/>
      <c r="C2" s="276" t="s">
        <v>196</v>
      </c>
      <c r="D2" s="277"/>
      <c r="E2" s="277"/>
      <c r="F2" s="277"/>
      <c r="G2" s="277"/>
      <c r="H2" s="278"/>
      <c r="Q2" s="211"/>
    </row>
    <row r="3" spans="1:17" ht="14.45" customHeight="1">
      <c r="A3" s="269"/>
      <c r="B3" s="210"/>
      <c r="C3" s="273" t="s">
        <v>197</v>
      </c>
      <c r="D3" s="274"/>
      <c r="E3" s="274"/>
      <c r="F3" s="274"/>
      <c r="G3" s="274"/>
      <c r="H3" s="275"/>
      <c r="Q3" s="211"/>
    </row>
    <row r="4" spans="1:17" ht="15.95" thickBot="1">
      <c r="A4" s="269"/>
      <c r="B4" s="210"/>
      <c r="C4" s="270" t="s">
        <v>198</v>
      </c>
      <c r="D4" s="271"/>
      <c r="E4" s="271"/>
      <c r="F4" s="271"/>
      <c r="G4" s="271"/>
      <c r="H4" s="272"/>
      <c r="Q4" s="211"/>
    </row>
    <row r="5" spans="1:17" ht="15" thickBot="1">
      <c r="A5" s="212"/>
      <c r="B5" s="213"/>
      <c r="C5" s="256" t="s">
        <v>199</v>
      </c>
      <c r="D5" s="257"/>
      <c r="E5" s="257"/>
      <c r="F5" s="257"/>
      <c r="G5" s="257"/>
      <c r="H5" s="257"/>
      <c r="I5" s="257"/>
      <c r="J5" s="257"/>
      <c r="K5" s="257"/>
      <c r="L5" s="257"/>
      <c r="M5" s="257"/>
      <c r="N5" s="257"/>
      <c r="O5" s="257"/>
      <c r="P5" s="257"/>
      <c r="Q5" s="258"/>
    </row>
    <row r="6" spans="1:17" ht="15" thickBot="1">
      <c r="A6" s="212"/>
      <c r="B6" s="144" t="s">
        <v>200</v>
      </c>
      <c r="C6" s="214" t="s">
        <v>201</v>
      </c>
      <c r="D6" s="259" t="s">
        <v>66</v>
      </c>
      <c r="E6" s="260"/>
      <c r="F6" s="260"/>
      <c r="G6" s="260"/>
      <c r="H6" s="260"/>
      <c r="I6" s="260"/>
      <c r="J6" s="261"/>
      <c r="K6" s="260" t="s">
        <v>63</v>
      </c>
      <c r="L6" s="260"/>
      <c r="M6" s="259" t="s">
        <v>65</v>
      </c>
      <c r="N6" s="260"/>
      <c r="O6" s="261"/>
      <c r="P6" s="262" t="s">
        <v>64</v>
      </c>
      <c r="Q6" s="263"/>
    </row>
    <row r="7" spans="1:17" ht="65.45" thickBot="1">
      <c r="A7" s="215" t="s">
        <v>202</v>
      </c>
      <c r="B7" s="145" t="s">
        <v>203</v>
      </c>
      <c r="C7" s="102" t="s">
        <v>204</v>
      </c>
      <c r="D7" s="103" t="s">
        <v>205</v>
      </c>
      <c r="E7" s="104" t="s">
        <v>206</v>
      </c>
      <c r="F7" s="104" t="s">
        <v>207</v>
      </c>
      <c r="G7" s="104" t="s">
        <v>208</v>
      </c>
      <c r="H7" s="104" t="s">
        <v>209</v>
      </c>
      <c r="I7" s="105" t="s">
        <v>210</v>
      </c>
      <c r="J7" s="106" t="s">
        <v>211</v>
      </c>
      <c r="K7" s="107" t="s">
        <v>212</v>
      </c>
      <c r="L7" s="106" t="s">
        <v>213</v>
      </c>
      <c r="M7" s="107" t="s">
        <v>214</v>
      </c>
      <c r="N7" s="104" t="s">
        <v>215</v>
      </c>
      <c r="O7" s="106" t="s">
        <v>216</v>
      </c>
      <c r="P7" s="107" t="s">
        <v>217</v>
      </c>
      <c r="Q7" s="104" t="s">
        <v>218</v>
      </c>
    </row>
    <row r="8" spans="1:17">
      <c r="A8" s="108" t="s">
        <v>219</v>
      </c>
      <c r="B8" s="109" t="str">
        <f ca="1">IF('2 Transition Support Tool'!B13="","NA",((TODAY()-'2 Transition Support Tool'!B13)/365))</f>
        <v>NA</v>
      </c>
      <c r="C8" s="110"/>
      <c r="D8" s="111"/>
      <c r="E8" s="112"/>
      <c r="F8" s="112"/>
      <c r="G8" s="112"/>
      <c r="H8" s="112"/>
      <c r="I8" s="112"/>
      <c r="J8" s="113"/>
      <c r="K8" s="111"/>
      <c r="L8" s="113"/>
      <c r="M8" s="111"/>
      <c r="N8" s="112"/>
      <c r="O8" s="113"/>
      <c r="P8" s="111"/>
      <c r="Q8" s="112"/>
    </row>
    <row r="9" spans="1:17">
      <c r="A9" s="114" t="s">
        <v>60</v>
      </c>
      <c r="B9" s="115" t="str">
        <f>IF('2 Transition Support Tool'!B27="Y", "X","")</f>
        <v/>
      </c>
      <c r="C9" s="116" t="s">
        <v>220</v>
      </c>
      <c r="D9" s="117" t="s">
        <v>220</v>
      </c>
      <c r="E9" s="118" t="s">
        <v>220</v>
      </c>
      <c r="F9" s="118" t="s">
        <v>220</v>
      </c>
      <c r="G9" s="118" t="s">
        <v>220</v>
      </c>
      <c r="H9" s="118" t="s">
        <v>220</v>
      </c>
      <c r="I9" s="118" t="s">
        <v>220</v>
      </c>
      <c r="J9" s="119" t="s">
        <v>220</v>
      </c>
      <c r="K9" s="117" t="s">
        <v>220</v>
      </c>
      <c r="L9" s="119" t="s">
        <v>220</v>
      </c>
      <c r="M9" s="117"/>
      <c r="N9" s="118" t="s">
        <v>220</v>
      </c>
      <c r="O9" s="119"/>
      <c r="P9" s="117" t="s">
        <v>220</v>
      </c>
      <c r="Q9" s="118" t="s">
        <v>220</v>
      </c>
    </row>
    <row r="10" spans="1:17">
      <c r="A10" s="114" t="s">
        <v>61</v>
      </c>
      <c r="B10" s="115" t="str">
        <f>IF('2 Transition Support Tool'!B28="Y", "X","")</f>
        <v/>
      </c>
      <c r="C10" s="116" t="s">
        <v>220</v>
      </c>
      <c r="D10" s="117" t="s">
        <v>220</v>
      </c>
      <c r="E10" s="118" t="s">
        <v>220</v>
      </c>
      <c r="F10" s="118" t="s">
        <v>220</v>
      </c>
      <c r="G10" s="118" t="s">
        <v>220</v>
      </c>
      <c r="H10" s="118" t="s">
        <v>220</v>
      </c>
      <c r="I10" s="118" t="s">
        <v>220</v>
      </c>
      <c r="J10" s="119"/>
      <c r="K10" s="117" t="s">
        <v>220</v>
      </c>
      <c r="L10" s="119" t="s">
        <v>220</v>
      </c>
      <c r="M10" s="117" t="s">
        <v>220</v>
      </c>
      <c r="N10" s="118"/>
      <c r="O10" s="119" t="s">
        <v>220</v>
      </c>
      <c r="P10" s="117" t="s">
        <v>220</v>
      </c>
      <c r="Q10" s="118" t="s">
        <v>220</v>
      </c>
    </row>
    <row r="11" spans="1:17">
      <c r="A11" s="114" t="s">
        <v>62</v>
      </c>
      <c r="B11" s="115" t="str">
        <f>IF('2 Transition Support Tool'!B29="Y", "X","")</f>
        <v/>
      </c>
      <c r="C11" s="116" t="s">
        <v>220</v>
      </c>
      <c r="D11" s="117" t="s">
        <v>220</v>
      </c>
      <c r="E11" s="118" t="s">
        <v>220</v>
      </c>
      <c r="F11" s="118" t="s">
        <v>220</v>
      </c>
      <c r="G11" s="118" t="s">
        <v>220</v>
      </c>
      <c r="H11" s="118" t="s">
        <v>220</v>
      </c>
      <c r="I11" s="118" t="s">
        <v>220</v>
      </c>
      <c r="J11" s="119"/>
      <c r="K11" s="117" t="s">
        <v>220</v>
      </c>
      <c r="L11" s="119" t="s">
        <v>220</v>
      </c>
      <c r="M11" s="117" t="s">
        <v>220</v>
      </c>
      <c r="N11" s="118"/>
      <c r="O11" s="119" t="s">
        <v>220</v>
      </c>
      <c r="P11" s="117" t="s">
        <v>220</v>
      </c>
      <c r="Q11" s="118" t="s">
        <v>220</v>
      </c>
    </row>
    <row r="12" spans="1:17">
      <c r="A12" s="114" t="s">
        <v>221</v>
      </c>
      <c r="B12" s="115" t="str">
        <f>IF(OR('2 Transition Support Tool'!B24="Y",'2 Transition Support Tool'!B25="Y"),"X","")</f>
        <v/>
      </c>
      <c r="C12" s="116" t="s">
        <v>220</v>
      </c>
      <c r="D12" s="117"/>
      <c r="E12" s="118"/>
      <c r="F12" s="118"/>
      <c r="G12" s="118"/>
      <c r="H12" s="118"/>
      <c r="I12" s="118"/>
      <c r="J12" s="119"/>
      <c r="K12" s="117"/>
      <c r="L12" s="119"/>
      <c r="M12" s="117"/>
      <c r="N12" s="118"/>
      <c r="O12" s="119"/>
      <c r="P12" s="117"/>
      <c r="Q12" s="118"/>
    </row>
    <row r="13" spans="1:17">
      <c r="A13" s="114" t="s">
        <v>222</v>
      </c>
      <c r="B13" s="115" t="str">
        <f>IF('2 Transition Support Tool'!B25="Y","X","")</f>
        <v/>
      </c>
      <c r="C13" s="116"/>
      <c r="D13" s="117" t="s">
        <v>220</v>
      </c>
      <c r="E13" s="118" t="s">
        <v>220</v>
      </c>
      <c r="F13" s="118"/>
      <c r="G13" s="118"/>
      <c r="H13" s="118"/>
      <c r="I13" s="118"/>
      <c r="J13" s="119"/>
      <c r="K13" s="117" t="s">
        <v>220</v>
      </c>
      <c r="L13" s="119" t="s">
        <v>220</v>
      </c>
      <c r="M13" s="117"/>
      <c r="N13" s="118"/>
      <c r="O13" s="119"/>
      <c r="P13" s="117"/>
      <c r="Q13" s="118"/>
    </row>
    <row r="14" spans="1:17">
      <c r="A14" s="114" t="s">
        <v>223</v>
      </c>
      <c r="B14" s="115" t="str">
        <f>IF('2 Transition Support Tool'!B120="Y","X","")</f>
        <v/>
      </c>
      <c r="C14" s="116"/>
      <c r="D14" s="117"/>
      <c r="E14" s="118"/>
      <c r="F14" s="118"/>
      <c r="G14" s="118"/>
      <c r="H14" s="118"/>
      <c r="I14" s="118"/>
      <c r="J14" s="119"/>
      <c r="K14" s="117"/>
      <c r="L14" s="119"/>
      <c r="M14" s="117"/>
      <c r="N14" s="118" t="s">
        <v>220</v>
      </c>
      <c r="O14" s="119"/>
      <c r="P14" s="117"/>
      <c r="Q14" s="118"/>
    </row>
    <row r="15" spans="1:17">
      <c r="A15" s="114" t="s">
        <v>160</v>
      </c>
      <c r="B15" s="115" t="str">
        <f>IF('2 Transition Support Tool'!B119="Y","X","")</f>
        <v/>
      </c>
      <c r="C15" s="116"/>
      <c r="D15" s="117"/>
      <c r="E15" s="118"/>
      <c r="F15" s="118"/>
      <c r="G15" s="118"/>
      <c r="H15" s="118" t="s">
        <v>220</v>
      </c>
      <c r="I15" s="118" t="s">
        <v>220</v>
      </c>
      <c r="J15" s="119"/>
      <c r="K15" s="117"/>
      <c r="L15" s="119"/>
      <c r="M15" s="117"/>
      <c r="N15" s="118"/>
      <c r="O15" s="119"/>
      <c r="P15" s="117" t="str">
        <f>IF('2 Transition Support Tool'!$B$119="Y","Y",IF('2 Transition Support Tool'!$B$119="N","N"," "))</f>
        <v xml:space="preserve"> </v>
      </c>
      <c r="Q15" s="118"/>
    </row>
    <row r="16" spans="1:17">
      <c r="A16" s="114" t="s">
        <v>224</v>
      </c>
      <c r="B16" s="115" t="str">
        <f>IF('2 Transition Support Tool'!B118="Y","X","")</f>
        <v/>
      </c>
      <c r="C16" s="116"/>
      <c r="D16" s="117"/>
      <c r="E16" s="118" t="s">
        <v>220</v>
      </c>
      <c r="F16" s="118"/>
      <c r="G16" s="118"/>
      <c r="H16" s="118"/>
      <c r="I16" s="118"/>
      <c r="J16" s="119"/>
      <c r="K16" s="117"/>
      <c r="L16" s="119" t="s">
        <v>220</v>
      </c>
      <c r="M16" s="117"/>
      <c r="N16" s="118"/>
      <c r="O16" s="119"/>
      <c r="P16" s="117"/>
      <c r="Q16" s="118"/>
    </row>
    <row r="17" spans="1:18">
      <c r="A17" s="114" t="s">
        <v>170</v>
      </c>
      <c r="B17" s="115" t="str">
        <f>IF('2 Transition Support Tool'!B128="Y","X","")</f>
        <v/>
      </c>
      <c r="C17" s="116"/>
      <c r="D17" s="117"/>
      <c r="E17" s="118"/>
      <c r="F17" s="118" t="s">
        <v>220</v>
      </c>
      <c r="G17" s="118"/>
      <c r="H17" s="118"/>
      <c r="I17" s="118"/>
      <c r="J17" s="119" t="s">
        <v>220</v>
      </c>
      <c r="K17" s="117"/>
      <c r="L17" s="119"/>
      <c r="M17" s="117" t="s">
        <v>220</v>
      </c>
      <c r="N17" s="118"/>
      <c r="O17" s="119"/>
      <c r="P17" s="117"/>
      <c r="Q17" s="118"/>
    </row>
    <row r="18" spans="1:18">
      <c r="A18" s="114" t="s">
        <v>171</v>
      </c>
      <c r="B18" s="115" t="str">
        <f>IF('2 Transition Support Tool'!B129="Y","X","")</f>
        <v/>
      </c>
      <c r="C18" s="116"/>
      <c r="D18" s="117"/>
      <c r="E18" s="118"/>
      <c r="F18" s="118" t="s">
        <v>220</v>
      </c>
      <c r="G18" s="118" t="s">
        <v>220</v>
      </c>
      <c r="H18" s="118"/>
      <c r="I18" s="118"/>
      <c r="J18" s="119" t="s">
        <v>220</v>
      </c>
      <c r="K18" s="117"/>
      <c r="L18" s="119"/>
      <c r="M18" s="117"/>
      <c r="N18" s="118"/>
      <c r="O18" s="119"/>
      <c r="P18" s="117"/>
      <c r="Q18" s="118"/>
    </row>
    <row r="19" spans="1:18">
      <c r="A19" s="114" t="s">
        <v>225</v>
      </c>
      <c r="B19" s="115" t="str">
        <f>IF('2 Transition Support Tool'!B122="Y","X","")</f>
        <v/>
      </c>
      <c r="C19" s="116"/>
      <c r="D19" s="117"/>
      <c r="E19" s="118"/>
      <c r="F19" s="118"/>
      <c r="G19" s="118" t="s">
        <v>220</v>
      </c>
      <c r="H19" s="118"/>
      <c r="I19" s="118"/>
      <c r="J19" s="119"/>
      <c r="K19" s="117"/>
      <c r="L19" s="119"/>
      <c r="M19" s="117"/>
      <c r="N19" s="118"/>
      <c r="O19" s="119"/>
      <c r="P19" s="117" t="s">
        <v>220</v>
      </c>
      <c r="Q19" s="118" t="s">
        <v>220</v>
      </c>
    </row>
    <row r="20" spans="1:18">
      <c r="A20" s="114" t="s">
        <v>226</v>
      </c>
      <c r="B20" s="115" t="str">
        <f>IF('2 Transition Support Tool'!B123="Y","X","")</f>
        <v/>
      </c>
      <c r="C20" s="116"/>
      <c r="D20" s="117"/>
      <c r="E20" s="118"/>
      <c r="F20" s="118"/>
      <c r="G20" s="118"/>
      <c r="H20" s="118"/>
      <c r="I20" s="118"/>
      <c r="J20" s="119"/>
      <c r="K20" s="117"/>
      <c r="L20" s="119"/>
      <c r="M20" s="117"/>
      <c r="N20" s="118"/>
      <c r="O20" s="119"/>
      <c r="P20" s="117" t="s">
        <v>220</v>
      </c>
      <c r="Q20" s="118"/>
    </row>
    <row r="21" spans="1:18">
      <c r="A21" s="114" t="s">
        <v>227</v>
      </c>
      <c r="B21" s="115" t="str">
        <f>IF('2 Transition Support Tool'!B142&gt;=1,"X","")</f>
        <v/>
      </c>
      <c r="C21" s="116"/>
      <c r="D21" s="117"/>
      <c r="E21" s="118"/>
      <c r="F21" s="120"/>
      <c r="G21" s="120"/>
      <c r="H21" s="120"/>
      <c r="I21" s="120"/>
      <c r="J21" s="121"/>
      <c r="K21" s="122"/>
      <c r="L21" s="121"/>
      <c r="M21" s="122" t="s">
        <v>220</v>
      </c>
      <c r="N21" s="120" t="s">
        <v>220</v>
      </c>
      <c r="O21" s="121" t="s">
        <v>220</v>
      </c>
      <c r="P21" s="122"/>
      <c r="Q21" s="120"/>
    </row>
    <row r="22" spans="1:18" ht="15" thickBot="1">
      <c r="A22" s="123" t="s">
        <v>228</v>
      </c>
      <c r="B22" s="124" t="str">
        <f>IF('2 Transition Support Tool'!B151&gt;=1,"X","")</f>
        <v/>
      </c>
      <c r="C22" s="125"/>
      <c r="D22" s="126"/>
      <c r="E22" s="127"/>
      <c r="F22" s="128" t="s">
        <v>220</v>
      </c>
      <c r="G22" s="128" t="s">
        <v>220</v>
      </c>
      <c r="H22" s="128"/>
      <c r="I22" s="128"/>
      <c r="J22" s="129" t="s">
        <v>220</v>
      </c>
      <c r="K22" s="130"/>
      <c r="L22" s="129"/>
      <c r="M22" s="130" t="s">
        <v>220</v>
      </c>
      <c r="N22" s="128" t="s">
        <v>220</v>
      </c>
      <c r="O22" s="129" t="s">
        <v>220</v>
      </c>
      <c r="P22" s="130"/>
      <c r="Q22" s="128"/>
    </row>
    <row r="23" spans="1:18" ht="30" customHeight="1" thickTop="1" thickBot="1">
      <c r="A23" s="264" t="s">
        <v>229</v>
      </c>
      <c r="B23" s="265"/>
      <c r="C23" s="131" t="str">
        <f>IF((OR(B12="X", B13="X")),"Yes","No")</f>
        <v>No</v>
      </c>
      <c r="D23" s="132" t="str">
        <f>IF(B13="X","Yes","No")</f>
        <v>No</v>
      </c>
      <c r="E23" s="133" t="str">
        <f>IF(AND(B13="X",B16="X"),"Yes","No")</f>
        <v>No</v>
      </c>
      <c r="F23" s="133" t="str">
        <f>IF(AND(B17="X",B18="X",B22="X"), "Yes", "No")</f>
        <v>No</v>
      </c>
      <c r="G23" s="133" t="str">
        <f>IF(AND(OR(B19="X",B20="X"),B18="X",B22="X"),"Yes","No")</f>
        <v>No</v>
      </c>
      <c r="H23" s="133" t="str">
        <f>IF(AND(B15="X"),"Yes","No")</f>
        <v>No</v>
      </c>
      <c r="I23" s="133" t="str">
        <f>IF(B15="X","Yes","No")</f>
        <v>No</v>
      </c>
      <c r="J23" s="134" t="str">
        <f ca="1">IF(AND(18&lt;=B8&lt;=59,OR(B17="X",B18="X"),B22="X"),"Yes","No")</f>
        <v>No</v>
      </c>
      <c r="K23" s="132" t="str">
        <f>IF(B13="X","Yes","No")</f>
        <v>No</v>
      </c>
      <c r="L23" s="134" t="str">
        <f>IF(AND(B13="X",B16="X"),"Yes","No")</f>
        <v>No</v>
      </c>
      <c r="M23" s="132" t="str">
        <f>IF(AND(OR(AND(B10="X",B17="X"),B11="X"),OR(B21="X",B22="X")),"Yes","No")</f>
        <v>No</v>
      </c>
      <c r="N23" s="133" t="str">
        <f>IF(AND(AND(B9="X",B14="X"),OR(B21="X",B22="X")),"Yes","No")</f>
        <v>No</v>
      </c>
      <c r="O23" s="135" t="str">
        <f>IF(AND(OR(B10="X",B11="X"),OR(B21="X",B22="X")),"Yes","No")</f>
        <v>No</v>
      </c>
      <c r="P23" s="136" t="str">
        <f>IF(AND(AND('2 Transition Support Tool'!B112="",'2 Transition Support Tool'!B111="",'2 Transition Support Tool'!B142=0,'2 Transition Support Tool'!B151=0),OR('3 Potential Program Worksheet'!B19="X",'3 Potential Program Worksheet'!B20="X")),"Yes","No")</f>
        <v>No</v>
      </c>
      <c r="Q23" s="133" t="str">
        <f>IF(AND(AND('2 Transition Support Tool'!B112="",'2 Transition Support Tool'!B111="",'2 Transition Support Tool'!B142=0,'2 Transition Support Tool'!B151=0),'3 Potential Program Worksheet'!B19="X"),"Yes","No")</f>
        <v>No</v>
      </c>
      <c r="R23" s="17"/>
    </row>
    <row r="24" spans="1:18" ht="15" thickTop="1">
      <c r="A24" s="253" t="s">
        <v>230</v>
      </c>
      <c r="B24" s="254"/>
      <c r="C24" s="254"/>
      <c r="D24" s="254"/>
      <c r="E24" s="254"/>
      <c r="F24" s="254"/>
      <c r="G24" s="254"/>
      <c r="H24" s="254"/>
      <c r="I24" s="254"/>
      <c r="J24" s="254"/>
      <c r="K24" s="254"/>
      <c r="L24" s="254"/>
      <c r="M24" s="254"/>
      <c r="N24" s="254"/>
      <c r="O24" s="254"/>
      <c r="P24" s="254"/>
      <c r="Q24" s="255"/>
      <c r="R24" s="17"/>
    </row>
    <row r="25" spans="1:18" ht="29.1">
      <c r="A25" s="137" t="s">
        <v>231</v>
      </c>
      <c r="B25" s="138"/>
      <c r="C25" s="116"/>
      <c r="D25" s="117" t="s">
        <v>220</v>
      </c>
      <c r="E25" s="118" t="s">
        <v>220</v>
      </c>
      <c r="F25" s="118"/>
      <c r="G25" s="118"/>
      <c r="H25" s="118"/>
      <c r="I25" s="118"/>
      <c r="J25" s="119"/>
      <c r="K25" s="117" t="s">
        <v>220</v>
      </c>
      <c r="L25" s="119" t="s">
        <v>220</v>
      </c>
      <c r="M25" s="117" t="s">
        <v>220</v>
      </c>
      <c r="N25" s="118"/>
      <c r="O25" s="119"/>
      <c r="P25" s="117"/>
      <c r="Q25" s="118"/>
    </row>
    <row r="26" spans="1:18" ht="43.5">
      <c r="A26" s="114" t="s">
        <v>232</v>
      </c>
      <c r="B26" s="216"/>
      <c r="C26" s="217" t="s">
        <v>220</v>
      </c>
      <c r="D26" s="218" t="s">
        <v>220</v>
      </c>
      <c r="E26" s="118" t="s">
        <v>220</v>
      </c>
      <c r="F26" s="118"/>
      <c r="G26" s="118"/>
      <c r="H26" s="118"/>
      <c r="I26" s="118" t="s">
        <v>220</v>
      </c>
      <c r="J26" s="119" t="s">
        <v>220</v>
      </c>
      <c r="K26" s="117" t="s">
        <v>220</v>
      </c>
      <c r="L26" s="119" t="s">
        <v>220</v>
      </c>
      <c r="M26" s="117" t="s">
        <v>220</v>
      </c>
      <c r="N26" s="118"/>
      <c r="O26" s="119"/>
      <c r="P26" s="117"/>
      <c r="Q26" s="118"/>
    </row>
    <row r="27" spans="1:18">
      <c r="B27" s="139"/>
    </row>
    <row r="28" spans="1:18" ht="70.5" customHeight="1">
      <c r="C28" s="27"/>
      <c r="D28" s="27"/>
      <c r="E28" s="27"/>
      <c r="F28" s="27"/>
      <c r="G28" s="27"/>
      <c r="H28" s="27"/>
      <c r="I28" s="27"/>
      <c r="J28" s="27"/>
      <c r="K28" s="27"/>
      <c r="L28" s="27"/>
      <c r="M28" s="27"/>
      <c r="N28" s="27"/>
      <c r="O28" s="27"/>
      <c r="P28" s="26"/>
    </row>
    <row r="29" spans="1:18">
      <c r="C29" s="27"/>
      <c r="D29" s="27"/>
      <c r="E29" s="27"/>
      <c r="F29" s="27"/>
      <c r="G29" s="27"/>
      <c r="H29" s="27"/>
      <c r="I29" s="27"/>
      <c r="J29" s="27"/>
      <c r="K29" s="27"/>
      <c r="L29" s="27"/>
      <c r="M29" s="27"/>
      <c r="N29" s="28"/>
      <c r="O29" s="28"/>
      <c r="P29" s="26"/>
    </row>
    <row r="30" spans="1:18">
      <c r="E30" s="24"/>
      <c r="F30" s="24"/>
      <c r="G30" s="24"/>
      <c r="H30" s="24"/>
      <c r="I30" s="24"/>
      <c r="J30" s="24"/>
      <c r="K30" s="24"/>
      <c r="L30" s="24"/>
      <c r="M30" s="24"/>
      <c r="N30" s="24"/>
      <c r="O30" s="24"/>
      <c r="P30" s="24"/>
    </row>
    <row r="31" spans="1:18">
      <c r="E31" s="24"/>
      <c r="F31" s="24"/>
      <c r="G31" s="24"/>
      <c r="H31" s="24"/>
      <c r="I31" s="23"/>
      <c r="J31" s="24"/>
      <c r="K31" s="24"/>
      <c r="L31" s="24"/>
      <c r="M31" s="24"/>
      <c r="N31" s="24"/>
      <c r="O31" s="24"/>
      <c r="P31" s="24"/>
    </row>
    <row r="32" spans="1:18">
      <c r="E32" s="24"/>
      <c r="F32" s="24"/>
      <c r="G32" s="24"/>
      <c r="H32" s="24"/>
      <c r="I32" s="24"/>
      <c r="J32" s="24"/>
      <c r="K32" s="24"/>
      <c r="L32" s="24"/>
      <c r="M32" s="24"/>
      <c r="N32" s="24"/>
      <c r="O32" s="24"/>
      <c r="P32" s="24"/>
    </row>
    <row r="33" spans="5:16">
      <c r="E33" s="24"/>
      <c r="F33" s="24"/>
      <c r="G33" s="24"/>
      <c r="H33" s="24"/>
      <c r="I33" s="24"/>
      <c r="J33" s="24"/>
      <c r="K33" s="24"/>
      <c r="L33" s="24"/>
      <c r="M33" s="24"/>
      <c r="N33" s="24"/>
      <c r="O33" s="24"/>
      <c r="P33" s="24"/>
    </row>
    <row r="34" spans="5:16">
      <c r="E34" s="24"/>
      <c r="F34" s="24"/>
      <c r="G34" s="24"/>
      <c r="H34" s="24"/>
      <c r="I34" s="24"/>
      <c r="J34" s="24"/>
      <c r="K34" s="24"/>
      <c r="L34" s="24"/>
      <c r="M34" s="24"/>
      <c r="N34" s="24"/>
      <c r="O34" s="24"/>
      <c r="P34" s="24"/>
    </row>
    <row r="35" spans="5:16">
      <c r="E35" s="24"/>
      <c r="F35" s="24"/>
      <c r="G35" s="24"/>
      <c r="H35" s="24"/>
      <c r="I35" s="24"/>
      <c r="J35" s="24"/>
      <c r="K35" s="24"/>
      <c r="L35" s="24"/>
      <c r="M35" s="24"/>
      <c r="N35" s="24"/>
      <c r="O35" s="24"/>
      <c r="P35" s="24"/>
    </row>
    <row r="36" spans="5:16">
      <c r="E36" s="24"/>
      <c r="F36" s="24"/>
      <c r="G36" s="24"/>
      <c r="H36" s="24"/>
      <c r="I36" s="23"/>
      <c r="J36" s="24"/>
      <c r="K36" s="24"/>
      <c r="L36" s="24"/>
      <c r="M36" s="24"/>
      <c r="N36" s="24"/>
      <c r="O36" s="24"/>
      <c r="P36" s="24"/>
    </row>
    <row r="37" spans="5:16">
      <c r="E37" s="24"/>
      <c r="F37" s="24"/>
      <c r="G37" s="24"/>
      <c r="H37" s="24"/>
      <c r="I37" s="25"/>
      <c r="J37" s="24"/>
      <c r="K37" s="24"/>
      <c r="L37" s="24"/>
      <c r="M37" s="24"/>
      <c r="N37" s="24"/>
      <c r="O37" s="24"/>
      <c r="P37" s="24"/>
    </row>
    <row r="38" spans="5:16">
      <c r="E38" s="24"/>
      <c r="F38" s="24"/>
      <c r="G38" s="24"/>
      <c r="H38" s="24"/>
      <c r="I38" s="24"/>
      <c r="J38" s="24"/>
      <c r="K38" s="24"/>
      <c r="L38" s="24"/>
      <c r="M38" s="24"/>
      <c r="N38" s="24"/>
      <c r="O38" s="24"/>
      <c r="P38" s="24"/>
    </row>
    <row r="39" spans="5:16">
      <c r="E39" s="24"/>
      <c r="F39" s="24"/>
      <c r="G39" s="24"/>
      <c r="H39" s="24"/>
      <c r="I39" s="24"/>
      <c r="J39" s="24"/>
      <c r="K39" s="24"/>
      <c r="L39" s="24"/>
      <c r="M39" s="24"/>
      <c r="N39" s="24"/>
      <c r="O39" s="24"/>
      <c r="P39" s="24"/>
    </row>
  </sheetData>
  <mergeCells count="12">
    <mergeCell ref="A1:Q1"/>
    <mergeCell ref="A2:A4"/>
    <mergeCell ref="C4:H4"/>
    <mergeCell ref="C3:H3"/>
    <mergeCell ref="C2:H2"/>
    <mergeCell ref="A24:Q24"/>
    <mergeCell ref="C5:Q5"/>
    <mergeCell ref="D6:J6"/>
    <mergeCell ref="K6:L6"/>
    <mergeCell ref="M6:O6"/>
    <mergeCell ref="P6:Q6"/>
    <mergeCell ref="A23:B23"/>
  </mergeCells>
  <conditionalFormatting sqref="C23:Q23">
    <cfRule type="containsText" dxfId="3" priority="1" operator="containsText" text="No">
      <formula>NOT(ISERROR(SEARCH("No",C23)))</formula>
    </cfRule>
    <cfRule type="containsText" dxfId="2" priority="2" operator="containsText" text="Yes">
      <formula>NOT(ISERROR(SEARCH("Yes",C23)))</formula>
    </cfRule>
  </conditionalFormatting>
  <pageMargins left="0.25" right="0.25" top="0.75" bottom="0.75" header="0.3" footer="0.3"/>
  <pageSetup scale="58" fitToHeight="0" orientation="landscape" r:id="rId1"/>
  <headerFooter>
    <oddFooter>&amp;LCTLP TST V2_08.14.23&amp;R&amp;A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00F06-C88E-41C0-AE18-92BED3CA449F}">
  <sheetPr>
    <tabColor theme="9"/>
  </sheetPr>
  <dimension ref="A1:F15"/>
  <sheetViews>
    <sheetView topLeftCell="A7" zoomScaleNormal="100" workbookViewId="0">
      <selection activeCell="F11" sqref="F11"/>
    </sheetView>
  </sheetViews>
  <sheetFormatPr defaultColWidth="8.7109375" defaultRowHeight="14.45"/>
  <cols>
    <col min="1" max="1" width="47.28515625" style="6" customWidth="1"/>
    <col min="2" max="3" width="22.140625" style="6" customWidth="1"/>
    <col min="4" max="4" width="8.7109375" style="6"/>
    <col min="5" max="5" width="35.140625" style="6" customWidth="1"/>
    <col min="6" max="6" width="21.42578125" style="6" customWidth="1"/>
    <col min="7" max="16384" width="8.7109375" style="6"/>
  </cols>
  <sheetData>
    <row r="1" spans="1:6" ht="21">
      <c r="A1" s="279" t="s">
        <v>233</v>
      </c>
      <c r="B1" s="279"/>
      <c r="C1" s="279"/>
      <c r="D1" s="279"/>
      <c r="E1" s="279"/>
      <c r="F1" s="279"/>
    </row>
    <row r="2" spans="1:6">
      <c r="A2" s="205" t="s">
        <v>234</v>
      </c>
    </row>
    <row r="3" spans="1:6" ht="21">
      <c r="A3" s="146" t="s">
        <v>235</v>
      </c>
    </row>
    <row r="4" spans="1:6">
      <c r="A4" s="148" t="s">
        <v>196</v>
      </c>
    </row>
    <row r="5" spans="1:6" ht="29.1">
      <c r="A5" s="149" t="s">
        <v>197</v>
      </c>
    </row>
    <row r="6" spans="1:6" ht="29.45" thickBot="1">
      <c r="A6" s="150" t="s">
        <v>198</v>
      </c>
    </row>
    <row r="7" spans="1:6">
      <c r="A7" s="206"/>
    </row>
    <row r="8" spans="1:6" ht="72.599999999999994">
      <c r="A8" s="141" t="s">
        <v>236</v>
      </c>
      <c r="B8" s="141" t="s">
        <v>237</v>
      </c>
      <c r="C8" s="141" t="s">
        <v>238</v>
      </c>
      <c r="E8"/>
      <c r="F8"/>
    </row>
    <row r="9" spans="1:6">
      <c r="A9" s="142" t="s">
        <v>239</v>
      </c>
      <c r="B9" s="19" t="str">
        <f>IF(OR('3 Potential Program Worksheet'!B14="X",'3 Potential Program Worksheet'!B15="X",'3 Potential Program Worksheet'!B16="X",'3 Potential Program Worksheet'!B17="X",'3 Potential Program Worksheet'!B18="X", '3 Potential Program Worksheet'!B19="X",'3 Potential Program Worksheet'!B20="X"),"X","")</f>
        <v/>
      </c>
      <c r="C9" s="19" t="str">
        <f>IF(OR('3 Potential Program Worksheet'!B14="X",'3 Potential Program Worksheet'!B15="X",'3 Potential Program Worksheet'!B16="X",'3 Potential Program Worksheet'!B17="X",'3 Potential Program Worksheet'!B18="X", '3 Potential Program Worksheet'!B19="X",'3 Potential Program Worksheet'!B20="X"),"X","")</f>
        <v/>
      </c>
      <c r="E9"/>
      <c r="F9"/>
    </row>
    <row r="10" spans="1:6" ht="29.1">
      <c r="A10" s="142" t="s">
        <v>240</v>
      </c>
      <c r="B10" s="14"/>
      <c r="C10" s="140"/>
      <c r="E10"/>
      <c r="F10"/>
    </row>
    <row r="11" spans="1:6" ht="15" thickBot="1">
      <c r="A11" s="142" t="s">
        <v>241</v>
      </c>
      <c r="B11" s="140"/>
      <c r="C11" s="20" t="str">
        <f ca="1">IF(AND('3 Potential Program Worksheet'!B8&gt;18,'3 Potential Program Worksheet'!B8&lt;61),"X","")</f>
        <v/>
      </c>
      <c r="E11"/>
      <c r="F11"/>
    </row>
    <row r="12" spans="1:6" ht="30" thickTop="1" thickBot="1">
      <c r="A12" s="246" t="s">
        <v>242</v>
      </c>
      <c r="B12" s="21" t="str">
        <f>IF(AND(B9="X",B10="X"),"Yes","No")</f>
        <v>No</v>
      </c>
      <c r="C12" s="21" t="str">
        <f ca="1">IF(AND(C9="X",C11="X"),"Yes","No")</f>
        <v>No</v>
      </c>
      <c r="E12"/>
      <c r="F12"/>
    </row>
    <row r="13" spans="1:6" ht="15" thickTop="1">
      <c r="A13" s="142" t="s">
        <v>230</v>
      </c>
      <c r="B13" s="143"/>
      <c r="C13" s="142"/>
    </row>
    <row r="14" spans="1:6" ht="29.1">
      <c r="A14" s="18" t="s">
        <v>243</v>
      </c>
      <c r="B14" s="247"/>
      <c r="C14" s="248" t="s">
        <v>220</v>
      </c>
    </row>
    <row r="15" spans="1:6">
      <c r="B15" s="5"/>
    </row>
  </sheetData>
  <mergeCells count="1">
    <mergeCell ref="A1:F1"/>
  </mergeCells>
  <conditionalFormatting sqref="B12:C12">
    <cfRule type="containsText" dxfId="1" priority="1" operator="containsText" text="No">
      <formula>NOT(ISERROR(SEARCH("No",B12)))</formula>
    </cfRule>
    <cfRule type="containsText" dxfId="0" priority="2" operator="containsText" text="Yes">
      <formula>NOT(ISERROR(SEARCH("Yes",B12)))</formula>
    </cfRule>
  </conditionalFormatting>
  <pageMargins left="0.7" right="0.7" top="0.75" bottom="0.75" header="0.3" footer="0.3"/>
  <pageSetup scale="77" orientation="landscape" r:id="rId1"/>
  <headerFooter>
    <oddFooter>&amp;LCTLP TST V1_08.14.23&amp;R&amp;A 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Enter &quot;X&quot; if yes" prompt="Enter &quot;X&quot; if yes, individual does NOT receive services from DMH or DDS currently" xr:uid="{5635383F-E943-46C9-AEE3-F8B3D7473597}">
          <x14:formula1>
            <xm:f>'Drop Downs'!$B$2</xm:f>
          </x14:formula1>
          <xm:sqref>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C50DB-2478-4524-8C4E-D9AAF38C9CD6}">
  <sheetPr>
    <pageSetUpPr fitToPage="1"/>
  </sheetPr>
  <dimension ref="A1:N57"/>
  <sheetViews>
    <sheetView topLeftCell="A13" zoomScaleNormal="100" workbookViewId="0">
      <selection activeCell="O14" sqref="O14"/>
    </sheetView>
  </sheetViews>
  <sheetFormatPr defaultColWidth="9.5703125" defaultRowHeight="14.45"/>
  <cols>
    <col min="1" max="2" width="31.42578125" style="5" customWidth="1"/>
    <col min="3" max="3" width="16.7109375" style="2" customWidth="1"/>
    <col min="4" max="4" width="16.140625" style="2" customWidth="1"/>
    <col min="5" max="5" width="15.42578125" style="2" customWidth="1"/>
    <col min="6" max="6" width="15.140625" style="2" customWidth="1"/>
    <col min="7" max="7" width="13" style="2" customWidth="1"/>
    <col min="8" max="8" width="15.140625" style="2" customWidth="1"/>
    <col min="9" max="9" width="14.85546875" style="2" customWidth="1"/>
    <col min="10" max="10" width="15.85546875" style="2" customWidth="1"/>
    <col min="11" max="11" width="14.85546875" style="2" customWidth="1"/>
    <col min="12" max="12" width="15.140625" style="2" customWidth="1"/>
    <col min="13" max="13" width="9.5703125" style="2"/>
    <col min="14" max="14" width="15.140625" style="2" customWidth="1"/>
    <col min="15" max="16384" width="9.5703125" style="2"/>
  </cols>
  <sheetData>
    <row r="1" spans="1:14" ht="62.45" thickBot="1">
      <c r="A1" s="219" t="s">
        <v>244</v>
      </c>
      <c r="B1" s="220" t="s">
        <v>245</v>
      </c>
      <c r="C1" s="221" t="s">
        <v>246</v>
      </c>
      <c r="D1" s="222" t="s">
        <v>247</v>
      </c>
      <c r="E1" s="222" t="s">
        <v>248</v>
      </c>
      <c r="F1" s="222" t="s">
        <v>249</v>
      </c>
      <c r="G1" s="223" t="s">
        <v>250</v>
      </c>
      <c r="H1" s="223" t="s">
        <v>251</v>
      </c>
      <c r="I1" s="224" t="s">
        <v>252</v>
      </c>
      <c r="J1" s="224" t="s">
        <v>253</v>
      </c>
      <c r="K1" s="224" t="s">
        <v>254</v>
      </c>
      <c r="L1" s="224" t="s">
        <v>255</v>
      </c>
    </row>
    <row r="2" spans="1:14" ht="15.6">
      <c r="A2" s="225" t="s">
        <v>256</v>
      </c>
      <c r="B2" s="226" t="s">
        <v>257</v>
      </c>
      <c r="C2" s="227" t="s">
        <v>220</v>
      </c>
      <c r="D2" s="228"/>
      <c r="E2" s="228" t="s">
        <v>220</v>
      </c>
      <c r="F2" s="228"/>
      <c r="G2" s="229"/>
      <c r="H2" s="229" t="s">
        <v>220</v>
      </c>
      <c r="I2" s="229"/>
      <c r="J2" s="229"/>
      <c r="K2" s="229"/>
      <c r="L2" s="229"/>
    </row>
    <row r="3" spans="1:14" ht="15.6">
      <c r="A3" s="230" t="s">
        <v>256</v>
      </c>
      <c r="B3" s="231" t="s">
        <v>258</v>
      </c>
      <c r="C3" s="232" t="s">
        <v>220</v>
      </c>
      <c r="D3" s="233"/>
      <c r="E3" s="233" t="s">
        <v>220</v>
      </c>
      <c r="F3" s="233"/>
      <c r="G3" s="234"/>
      <c r="H3" s="234" t="s">
        <v>220</v>
      </c>
      <c r="I3" s="234"/>
      <c r="J3" s="234"/>
      <c r="K3" s="234" t="s">
        <v>220</v>
      </c>
      <c r="L3" s="234"/>
      <c r="N3" s="235" t="s">
        <v>259</v>
      </c>
    </row>
    <row r="4" spans="1:14" ht="15.6">
      <c r="A4" s="230" t="s">
        <v>256</v>
      </c>
      <c r="B4" s="231" t="s">
        <v>260</v>
      </c>
      <c r="C4" s="232" t="s">
        <v>220</v>
      </c>
      <c r="D4" s="233"/>
      <c r="E4" s="233" t="s">
        <v>220</v>
      </c>
      <c r="F4" s="233"/>
      <c r="G4" s="234"/>
      <c r="H4" s="234"/>
      <c r="I4" s="234"/>
      <c r="J4" s="234"/>
      <c r="K4" s="234"/>
      <c r="L4" s="234"/>
      <c r="N4" s="236" t="s">
        <v>261</v>
      </c>
    </row>
    <row r="5" spans="1:14" ht="15.6">
      <c r="A5" s="230" t="s">
        <v>256</v>
      </c>
      <c r="B5" s="231" t="s">
        <v>262</v>
      </c>
      <c r="C5" s="232"/>
      <c r="D5" s="233"/>
      <c r="E5" s="233"/>
      <c r="F5" s="233" t="s">
        <v>220</v>
      </c>
      <c r="G5" s="234"/>
      <c r="H5" s="234"/>
      <c r="I5" s="234" t="s">
        <v>220</v>
      </c>
      <c r="J5" s="234" t="s">
        <v>220</v>
      </c>
      <c r="K5" s="234"/>
      <c r="L5" s="234"/>
      <c r="N5" s="237"/>
    </row>
    <row r="6" spans="1:14" ht="15.6">
      <c r="A6" s="230" t="s">
        <v>256</v>
      </c>
      <c r="B6" s="231" t="s">
        <v>263</v>
      </c>
      <c r="C6" s="232"/>
      <c r="D6" s="233"/>
      <c r="E6" s="233"/>
      <c r="F6" s="233" t="s">
        <v>220</v>
      </c>
      <c r="G6" s="234"/>
      <c r="H6" s="234"/>
      <c r="I6" s="234"/>
      <c r="J6" s="234"/>
      <c r="K6" s="234" t="s">
        <v>220</v>
      </c>
      <c r="L6" s="234"/>
      <c r="N6" s="238" t="s">
        <v>264</v>
      </c>
    </row>
    <row r="7" spans="1:14" ht="30.95">
      <c r="A7" s="230" t="s">
        <v>256</v>
      </c>
      <c r="B7" s="231" t="s">
        <v>265</v>
      </c>
      <c r="C7" s="232"/>
      <c r="D7" s="233"/>
      <c r="E7" s="233"/>
      <c r="F7" s="233"/>
      <c r="G7" s="234"/>
      <c r="H7" s="234"/>
      <c r="I7" s="234"/>
      <c r="J7" s="234"/>
      <c r="K7" s="234"/>
      <c r="L7" s="234"/>
      <c r="N7" s="239" t="s">
        <v>266</v>
      </c>
    </row>
    <row r="8" spans="1:14" ht="15.6">
      <c r="A8" s="230" t="s">
        <v>267</v>
      </c>
      <c r="B8" s="231" t="s">
        <v>268</v>
      </c>
      <c r="C8" s="232"/>
      <c r="D8" s="233"/>
      <c r="E8" s="233"/>
      <c r="F8" s="233" t="s">
        <v>220</v>
      </c>
      <c r="G8" s="234" t="s">
        <v>220</v>
      </c>
      <c r="H8" s="234"/>
      <c r="I8" s="234" t="s">
        <v>220</v>
      </c>
      <c r="J8" s="234"/>
      <c r="K8" s="234" t="s">
        <v>220</v>
      </c>
      <c r="L8" s="234"/>
    </row>
    <row r="9" spans="1:14" ht="15.6">
      <c r="A9" s="230" t="s">
        <v>267</v>
      </c>
      <c r="B9" s="231" t="s">
        <v>269</v>
      </c>
      <c r="C9" s="232"/>
      <c r="D9" s="233" t="s">
        <v>220</v>
      </c>
      <c r="E9" s="233"/>
      <c r="F9" s="233" t="s">
        <v>220</v>
      </c>
      <c r="G9" s="234" t="s">
        <v>220</v>
      </c>
      <c r="H9" s="234"/>
      <c r="I9" s="234" t="s">
        <v>220</v>
      </c>
      <c r="J9" s="234" t="s">
        <v>220</v>
      </c>
      <c r="K9" s="234" t="s">
        <v>220</v>
      </c>
      <c r="L9" s="234"/>
    </row>
    <row r="10" spans="1:14" ht="15.6">
      <c r="A10" s="230" t="s">
        <v>267</v>
      </c>
      <c r="B10" s="231" t="s">
        <v>270</v>
      </c>
      <c r="C10" s="232"/>
      <c r="D10" s="233"/>
      <c r="E10" s="233"/>
      <c r="F10" s="233" t="s">
        <v>220</v>
      </c>
      <c r="G10" s="234" t="s">
        <v>220</v>
      </c>
      <c r="H10" s="234"/>
      <c r="I10" s="234"/>
      <c r="J10" s="234"/>
      <c r="K10" s="234"/>
      <c r="L10" s="234"/>
    </row>
    <row r="11" spans="1:14" ht="15.6">
      <c r="A11" s="230" t="s">
        <v>271</v>
      </c>
      <c r="B11" s="231" t="s">
        <v>272</v>
      </c>
      <c r="C11" s="232"/>
      <c r="D11" s="233" t="s">
        <v>220</v>
      </c>
      <c r="E11" s="233"/>
      <c r="F11" s="233" t="s">
        <v>220</v>
      </c>
      <c r="G11" s="234" t="s">
        <v>220</v>
      </c>
      <c r="H11" s="234" t="s">
        <v>220</v>
      </c>
      <c r="I11" s="234"/>
      <c r="J11" s="234"/>
      <c r="K11" s="234" t="s">
        <v>220</v>
      </c>
      <c r="L11" s="234"/>
    </row>
    <row r="12" spans="1:14" ht="15.6">
      <c r="A12" s="230" t="s">
        <v>271</v>
      </c>
      <c r="B12" s="231" t="s">
        <v>273</v>
      </c>
      <c r="C12" s="232"/>
      <c r="D12" s="233" t="s">
        <v>220</v>
      </c>
      <c r="E12" s="233"/>
      <c r="F12" s="233" t="s">
        <v>220</v>
      </c>
      <c r="G12" s="234" t="s">
        <v>220</v>
      </c>
      <c r="H12" s="234"/>
      <c r="I12" s="234" t="s">
        <v>220</v>
      </c>
      <c r="J12" s="234" t="s">
        <v>220</v>
      </c>
      <c r="K12" s="234" t="s">
        <v>220</v>
      </c>
      <c r="L12" s="234" t="s">
        <v>220</v>
      </c>
    </row>
    <row r="13" spans="1:14" ht="33.950000000000003" customHeight="1">
      <c r="A13" s="230" t="s">
        <v>271</v>
      </c>
      <c r="B13" s="231" t="s">
        <v>274</v>
      </c>
      <c r="C13" s="232"/>
      <c r="D13" s="233"/>
      <c r="E13" s="233"/>
      <c r="F13" s="233"/>
      <c r="G13" s="234" t="s">
        <v>220</v>
      </c>
      <c r="H13" s="234"/>
      <c r="I13" s="234" t="s">
        <v>220</v>
      </c>
      <c r="J13" s="234" t="s">
        <v>220</v>
      </c>
      <c r="K13" s="234" t="s">
        <v>220</v>
      </c>
      <c r="L13" s="234" t="s">
        <v>220</v>
      </c>
    </row>
    <row r="14" spans="1:14" ht="30.95">
      <c r="A14" s="230" t="s">
        <v>271</v>
      </c>
      <c r="B14" s="231" t="s">
        <v>275</v>
      </c>
      <c r="C14" s="232"/>
      <c r="D14" s="233"/>
      <c r="E14" s="233"/>
      <c r="F14" s="233"/>
      <c r="G14" s="234" t="s">
        <v>220</v>
      </c>
      <c r="H14" s="234"/>
      <c r="I14" s="234" t="s">
        <v>220</v>
      </c>
      <c r="J14" s="234" t="s">
        <v>220</v>
      </c>
      <c r="K14" s="234" t="s">
        <v>220</v>
      </c>
      <c r="L14" s="234" t="s">
        <v>220</v>
      </c>
    </row>
    <row r="15" spans="1:14" ht="15.6">
      <c r="A15" s="230" t="s">
        <v>271</v>
      </c>
      <c r="B15" s="231" t="s">
        <v>276</v>
      </c>
      <c r="C15" s="232"/>
      <c r="D15" s="233"/>
      <c r="E15" s="233"/>
      <c r="F15" s="233"/>
      <c r="G15" s="234" t="s">
        <v>277</v>
      </c>
      <c r="H15" s="234"/>
      <c r="I15" s="234" t="s">
        <v>220</v>
      </c>
      <c r="J15" s="234" t="s">
        <v>220</v>
      </c>
      <c r="K15" s="234" t="s">
        <v>220</v>
      </c>
      <c r="L15" s="234" t="s">
        <v>220</v>
      </c>
    </row>
    <row r="16" spans="1:14" ht="15.6">
      <c r="A16" s="230" t="s">
        <v>271</v>
      </c>
      <c r="B16" s="231" t="s">
        <v>278</v>
      </c>
      <c r="C16" s="232"/>
      <c r="D16" s="233" t="s">
        <v>220</v>
      </c>
      <c r="E16" s="233"/>
      <c r="F16" s="233" t="s">
        <v>220</v>
      </c>
      <c r="G16" s="234" t="s">
        <v>220</v>
      </c>
      <c r="H16" s="234" t="s">
        <v>220</v>
      </c>
      <c r="I16" s="234"/>
      <c r="J16" s="234"/>
      <c r="K16" s="234"/>
      <c r="L16" s="234" t="s">
        <v>220</v>
      </c>
    </row>
    <row r="17" spans="1:12" ht="15.6">
      <c r="A17" s="230" t="s">
        <v>271</v>
      </c>
      <c r="B17" s="231" t="s">
        <v>279</v>
      </c>
      <c r="C17" s="232"/>
      <c r="D17" s="233"/>
      <c r="E17" s="233"/>
      <c r="F17" s="233"/>
      <c r="G17" s="234"/>
      <c r="H17" s="234"/>
      <c r="I17" s="234" t="s">
        <v>220</v>
      </c>
      <c r="J17" s="234" t="s">
        <v>220</v>
      </c>
      <c r="K17" s="234" t="s">
        <v>220</v>
      </c>
      <c r="L17" s="234"/>
    </row>
    <row r="18" spans="1:12" ht="15.6">
      <c r="A18" s="230" t="s">
        <v>271</v>
      </c>
      <c r="B18" s="231" t="s">
        <v>280</v>
      </c>
      <c r="C18" s="232"/>
      <c r="D18" s="233"/>
      <c r="E18" s="233"/>
      <c r="F18" s="233"/>
      <c r="G18" s="234" t="s">
        <v>220</v>
      </c>
      <c r="H18" s="234"/>
      <c r="I18" s="234" t="s">
        <v>220</v>
      </c>
      <c r="J18" s="234" t="s">
        <v>220</v>
      </c>
      <c r="K18" s="234" t="s">
        <v>220</v>
      </c>
      <c r="L18" s="234" t="s">
        <v>220</v>
      </c>
    </row>
    <row r="19" spans="1:12" ht="15.6">
      <c r="A19" s="230" t="s">
        <v>271</v>
      </c>
      <c r="B19" s="231" t="s">
        <v>281</v>
      </c>
      <c r="C19" s="232"/>
      <c r="D19" s="233"/>
      <c r="E19" s="233"/>
      <c r="F19" s="233"/>
      <c r="G19" s="234"/>
      <c r="H19" s="234"/>
      <c r="I19" s="234" t="s">
        <v>220</v>
      </c>
      <c r="J19" s="234"/>
      <c r="K19" s="234" t="s">
        <v>220</v>
      </c>
      <c r="L19" s="234"/>
    </row>
    <row r="20" spans="1:12" ht="30.95">
      <c r="A20" s="230" t="s">
        <v>282</v>
      </c>
      <c r="B20" s="231" t="s">
        <v>283</v>
      </c>
      <c r="C20" s="232" t="s">
        <v>220</v>
      </c>
      <c r="D20" s="233" t="s">
        <v>220</v>
      </c>
      <c r="E20" s="233" t="s">
        <v>220</v>
      </c>
      <c r="F20" s="233" t="s">
        <v>220</v>
      </c>
      <c r="G20" s="234"/>
      <c r="H20" s="234"/>
      <c r="I20" s="234"/>
      <c r="J20" s="234"/>
      <c r="K20" s="234"/>
      <c r="L20" s="234"/>
    </row>
    <row r="21" spans="1:12" ht="30.95">
      <c r="A21" s="230" t="s">
        <v>282</v>
      </c>
      <c r="B21" s="231" t="s">
        <v>284</v>
      </c>
      <c r="C21" s="232"/>
      <c r="D21" s="233"/>
      <c r="E21" s="233"/>
      <c r="F21" s="233"/>
      <c r="G21" s="233"/>
      <c r="H21" s="234"/>
      <c r="I21" s="234" t="s">
        <v>220</v>
      </c>
      <c r="J21" s="234" t="s">
        <v>220</v>
      </c>
      <c r="K21" s="234" t="s">
        <v>220</v>
      </c>
      <c r="L21" s="234"/>
    </row>
    <row r="22" spans="1:12" ht="30.95">
      <c r="A22" s="230" t="s">
        <v>282</v>
      </c>
      <c r="B22" s="231" t="s">
        <v>285</v>
      </c>
      <c r="C22" s="232" t="s">
        <v>220</v>
      </c>
      <c r="D22" s="233" t="s">
        <v>220</v>
      </c>
      <c r="E22" s="233" t="s">
        <v>220</v>
      </c>
      <c r="F22" s="233" t="s">
        <v>220</v>
      </c>
      <c r="G22" s="233"/>
      <c r="H22" s="233" t="s">
        <v>220</v>
      </c>
      <c r="I22" s="234"/>
      <c r="J22" s="234"/>
      <c r="K22" s="234" t="s">
        <v>220</v>
      </c>
      <c r="L22" s="234"/>
    </row>
    <row r="23" spans="1:12" ht="30.95">
      <c r="A23" s="230" t="s">
        <v>282</v>
      </c>
      <c r="B23" s="231" t="s">
        <v>286</v>
      </c>
      <c r="C23" s="232"/>
      <c r="D23" s="233"/>
      <c r="E23" s="233"/>
      <c r="F23" s="233"/>
      <c r="G23" s="233" t="s">
        <v>220</v>
      </c>
      <c r="H23" s="233"/>
      <c r="I23" s="234"/>
      <c r="J23" s="234"/>
      <c r="K23" s="234"/>
      <c r="L23" s="234"/>
    </row>
    <row r="24" spans="1:12" ht="30.95">
      <c r="A24" s="230" t="s">
        <v>282</v>
      </c>
      <c r="B24" s="231" t="s">
        <v>287</v>
      </c>
      <c r="C24" s="232"/>
      <c r="D24" s="233"/>
      <c r="E24" s="233"/>
      <c r="F24" s="233"/>
      <c r="G24" s="233" t="s">
        <v>220</v>
      </c>
      <c r="H24" s="234"/>
      <c r="I24" s="234"/>
      <c r="J24" s="234"/>
      <c r="K24" s="234"/>
      <c r="L24" s="234"/>
    </row>
    <row r="25" spans="1:12" ht="30.95">
      <c r="A25" s="230" t="s">
        <v>282</v>
      </c>
      <c r="B25" s="231" t="s">
        <v>288</v>
      </c>
      <c r="C25" s="232"/>
      <c r="D25" s="233"/>
      <c r="E25" s="233"/>
      <c r="F25" s="233"/>
      <c r="G25" s="233" t="s">
        <v>220</v>
      </c>
      <c r="H25" s="234"/>
      <c r="I25" s="234"/>
      <c r="J25" s="234"/>
      <c r="K25" s="234"/>
      <c r="L25" s="234"/>
    </row>
    <row r="26" spans="1:12" ht="30.95">
      <c r="A26" s="230" t="s">
        <v>282</v>
      </c>
      <c r="B26" s="231" t="s">
        <v>289</v>
      </c>
      <c r="C26" s="232"/>
      <c r="D26" s="233"/>
      <c r="E26" s="233"/>
      <c r="F26" s="240"/>
      <c r="G26" s="233"/>
      <c r="H26" s="234"/>
      <c r="I26" s="234"/>
      <c r="J26" s="234"/>
      <c r="K26" s="234" t="s">
        <v>220</v>
      </c>
      <c r="L26" s="234"/>
    </row>
    <row r="27" spans="1:12" ht="30.95">
      <c r="A27" s="230" t="s">
        <v>282</v>
      </c>
      <c r="B27" s="231" t="s">
        <v>290</v>
      </c>
      <c r="C27" s="232"/>
      <c r="D27" s="233" t="s">
        <v>220</v>
      </c>
      <c r="E27" s="233" t="s">
        <v>220</v>
      </c>
      <c r="F27" s="233" t="s">
        <v>220</v>
      </c>
      <c r="G27" s="233"/>
      <c r="H27" s="234" t="s">
        <v>220</v>
      </c>
      <c r="I27" s="234" t="s">
        <v>220</v>
      </c>
      <c r="J27" s="234" t="s">
        <v>220</v>
      </c>
      <c r="K27" s="234" t="s">
        <v>220</v>
      </c>
      <c r="L27" s="234"/>
    </row>
    <row r="28" spans="1:12" ht="30.95">
      <c r="A28" s="230" t="s">
        <v>282</v>
      </c>
      <c r="B28" s="231" t="s">
        <v>291</v>
      </c>
      <c r="C28" s="232"/>
      <c r="D28" s="233"/>
      <c r="E28" s="233" t="s">
        <v>220</v>
      </c>
      <c r="F28" s="233" t="s">
        <v>220</v>
      </c>
      <c r="G28" s="233" t="s">
        <v>220</v>
      </c>
      <c r="H28" s="234"/>
      <c r="I28" s="234"/>
      <c r="J28" s="234" t="s">
        <v>220</v>
      </c>
      <c r="K28" s="234"/>
      <c r="L28" s="234"/>
    </row>
    <row r="29" spans="1:12" ht="30.95">
      <c r="A29" s="230" t="s">
        <v>282</v>
      </c>
      <c r="B29" s="231" t="s">
        <v>292</v>
      </c>
      <c r="C29" s="232"/>
      <c r="D29" s="233"/>
      <c r="E29" s="233" t="s">
        <v>220</v>
      </c>
      <c r="F29" s="233" t="s">
        <v>220</v>
      </c>
      <c r="G29" s="233"/>
      <c r="H29" s="234"/>
      <c r="I29" s="234"/>
      <c r="J29" s="234"/>
      <c r="K29" s="234" t="s">
        <v>220</v>
      </c>
      <c r="L29" s="234"/>
    </row>
    <row r="30" spans="1:12" ht="30.95">
      <c r="A30" s="230" t="s">
        <v>282</v>
      </c>
      <c r="B30" s="231" t="s">
        <v>293</v>
      </c>
      <c r="C30" s="232" t="s">
        <v>220</v>
      </c>
      <c r="D30" s="233" t="s">
        <v>220</v>
      </c>
      <c r="E30" s="233" t="s">
        <v>220</v>
      </c>
      <c r="F30" s="233" t="s">
        <v>220</v>
      </c>
      <c r="G30" s="234"/>
      <c r="H30" s="234" t="s">
        <v>220</v>
      </c>
      <c r="I30" s="234"/>
      <c r="J30" s="234"/>
      <c r="K30" s="234" t="s">
        <v>220</v>
      </c>
      <c r="L30" s="234"/>
    </row>
    <row r="31" spans="1:12" ht="30.95">
      <c r="A31" s="230" t="s">
        <v>282</v>
      </c>
      <c r="B31" s="231" t="s">
        <v>294</v>
      </c>
      <c r="C31" s="232" t="s">
        <v>220</v>
      </c>
      <c r="D31" s="233" t="s">
        <v>220</v>
      </c>
      <c r="E31" s="233" t="s">
        <v>220</v>
      </c>
      <c r="F31" s="233" t="s">
        <v>220</v>
      </c>
      <c r="G31" s="234" t="s">
        <v>220</v>
      </c>
      <c r="H31" s="234" t="s">
        <v>220</v>
      </c>
      <c r="I31" s="234"/>
      <c r="J31" s="234"/>
      <c r="K31" s="234" t="s">
        <v>220</v>
      </c>
      <c r="L31" s="234"/>
    </row>
    <row r="32" spans="1:12" ht="19.5" customHeight="1">
      <c r="A32" s="230" t="s">
        <v>295</v>
      </c>
      <c r="B32" s="231" t="s">
        <v>296</v>
      </c>
      <c r="C32" s="232"/>
      <c r="D32" s="233"/>
      <c r="E32" s="233"/>
      <c r="F32" s="233"/>
      <c r="G32" s="233" t="s">
        <v>220</v>
      </c>
      <c r="H32" s="234"/>
      <c r="I32" s="234" t="s">
        <v>220</v>
      </c>
      <c r="J32" s="234" t="s">
        <v>220</v>
      </c>
      <c r="K32" s="234" t="s">
        <v>220</v>
      </c>
      <c r="L32" s="234"/>
    </row>
    <row r="33" spans="1:12" ht="15.6">
      <c r="A33" s="230" t="s">
        <v>295</v>
      </c>
      <c r="B33" s="231" t="s">
        <v>297</v>
      </c>
      <c r="C33" s="232" t="s">
        <v>220</v>
      </c>
      <c r="D33" s="233" t="s">
        <v>220</v>
      </c>
      <c r="E33" s="233" t="s">
        <v>220</v>
      </c>
      <c r="F33" s="233" t="s">
        <v>220</v>
      </c>
      <c r="G33" s="234" t="s">
        <v>220</v>
      </c>
      <c r="H33" s="234"/>
      <c r="I33" s="234"/>
      <c r="J33" s="234"/>
      <c r="K33" s="234"/>
      <c r="L33" s="234"/>
    </row>
    <row r="34" spans="1:12" ht="15.6">
      <c r="A34" s="230" t="s">
        <v>295</v>
      </c>
      <c r="B34" s="231" t="s">
        <v>298</v>
      </c>
      <c r="C34" s="232" t="s">
        <v>220</v>
      </c>
      <c r="D34" s="233" t="s">
        <v>220</v>
      </c>
      <c r="E34" s="233" t="s">
        <v>220</v>
      </c>
      <c r="F34" s="233" t="s">
        <v>220</v>
      </c>
      <c r="G34" s="234"/>
      <c r="H34" s="234"/>
      <c r="I34" s="234"/>
      <c r="J34" s="234"/>
      <c r="K34" s="234"/>
      <c r="L34" s="234"/>
    </row>
    <row r="35" spans="1:12" ht="15.6">
      <c r="A35" s="230" t="s">
        <v>295</v>
      </c>
      <c r="B35" s="231" t="s">
        <v>299</v>
      </c>
      <c r="C35" s="232"/>
      <c r="D35" s="233"/>
      <c r="E35" s="233" t="s">
        <v>220</v>
      </c>
      <c r="F35" s="233" t="s">
        <v>220</v>
      </c>
      <c r="G35" s="234"/>
      <c r="H35" s="234"/>
      <c r="I35" s="234"/>
      <c r="J35" s="234"/>
      <c r="K35" s="234"/>
      <c r="L35" s="234"/>
    </row>
    <row r="36" spans="1:12" ht="15.6">
      <c r="A36" s="230" t="s">
        <v>295</v>
      </c>
      <c r="B36" s="231" t="s">
        <v>300</v>
      </c>
      <c r="C36" s="232" t="s">
        <v>220</v>
      </c>
      <c r="D36" s="233" t="s">
        <v>220</v>
      </c>
      <c r="E36" s="233" t="s">
        <v>220</v>
      </c>
      <c r="F36" s="233" t="s">
        <v>220</v>
      </c>
      <c r="G36" s="234"/>
      <c r="H36" s="234"/>
      <c r="I36" s="234"/>
      <c r="J36" s="234"/>
      <c r="K36" s="234"/>
      <c r="L36" s="234"/>
    </row>
    <row r="37" spans="1:12" ht="15.6">
      <c r="A37" s="230" t="s">
        <v>301</v>
      </c>
      <c r="B37" s="231" t="s">
        <v>302</v>
      </c>
      <c r="C37" s="232"/>
      <c r="D37" s="233"/>
      <c r="E37" s="233"/>
      <c r="F37" s="233"/>
      <c r="G37" s="234" t="s">
        <v>220</v>
      </c>
      <c r="H37" s="234"/>
      <c r="I37" s="234"/>
      <c r="J37" s="234"/>
      <c r="K37" s="234"/>
      <c r="L37" s="234"/>
    </row>
    <row r="38" spans="1:12" ht="15.6">
      <c r="A38" s="230" t="s">
        <v>301</v>
      </c>
      <c r="B38" s="231" t="s">
        <v>303</v>
      </c>
      <c r="C38" s="232"/>
      <c r="D38" s="233"/>
      <c r="E38" s="233" t="s">
        <v>220</v>
      </c>
      <c r="F38" s="233" t="s">
        <v>220</v>
      </c>
      <c r="G38" s="234"/>
      <c r="H38" s="234"/>
      <c r="I38" s="234"/>
      <c r="J38" s="234"/>
      <c r="K38" s="234"/>
      <c r="L38" s="234"/>
    </row>
    <row r="39" spans="1:12" ht="15.6">
      <c r="A39" s="230" t="s">
        <v>301</v>
      </c>
      <c r="B39" s="231" t="s">
        <v>304</v>
      </c>
      <c r="C39" s="232"/>
      <c r="D39" s="233" t="s">
        <v>220</v>
      </c>
      <c r="E39" s="233"/>
      <c r="F39" s="233" t="s">
        <v>220</v>
      </c>
      <c r="G39" s="234" t="s">
        <v>220</v>
      </c>
      <c r="H39" s="234" t="s">
        <v>220</v>
      </c>
      <c r="I39" s="234" t="s">
        <v>220</v>
      </c>
      <c r="J39" s="234" t="s">
        <v>220</v>
      </c>
      <c r="K39" s="234" t="s">
        <v>220</v>
      </c>
      <c r="L39" s="234" t="s">
        <v>220</v>
      </c>
    </row>
    <row r="40" spans="1:12" ht="15.6">
      <c r="A40" s="230" t="s">
        <v>301</v>
      </c>
      <c r="B40" s="231" t="s">
        <v>305</v>
      </c>
      <c r="C40" s="232"/>
      <c r="D40" s="233"/>
      <c r="E40" s="233"/>
      <c r="F40" s="233"/>
      <c r="G40" s="234"/>
      <c r="H40" s="234"/>
      <c r="I40" s="234"/>
      <c r="J40" s="234"/>
      <c r="K40" s="234"/>
      <c r="L40" s="234"/>
    </row>
    <row r="41" spans="1:12" ht="30.95">
      <c r="A41" s="230" t="s">
        <v>306</v>
      </c>
      <c r="B41" s="231" t="s">
        <v>307</v>
      </c>
      <c r="C41" s="232"/>
      <c r="D41" s="233"/>
      <c r="E41" s="241"/>
      <c r="F41" s="241"/>
      <c r="G41" s="234"/>
      <c r="H41" s="234"/>
      <c r="I41" s="234" t="s">
        <v>220</v>
      </c>
      <c r="J41" s="234" t="s">
        <v>220</v>
      </c>
      <c r="K41" s="234" t="s">
        <v>220</v>
      </c>
      <c r="L41" s="234" t="s">
        <v>220</v>
      </c>
    </row>
    <row r="42" spans="1:12" ht="30.95">
      <c r="A42" s="230" t="s">
        <v>306</v>
      </c>
      <c r="B42" s="231" t="s">
        <v>308</v>
      </c>
      <c r="C42" s="232"/>
      <c r="D42" s="233"/>
      <c r="E42" s="241"/>
      <c r="F42" s="241"/>
      <c r="G42" s="234" t="s">
        <v>220</v>
      </c>
      <c r="H42" s="234" t="s">
        <v>220</v>
      </c>
      <c r="I42" s="234"/>
      <c r="J42" s="234"/>
      <c r="K42" s="234"/>
      <c r="L42" s="234"/>
    </row>
    <row r="43" spans="1:12" ht="30.95">
      <c r="A43" s="230" t="s">
        <v>306</v>
      </c>
      <c r="B43" s="231" t="s">
        <v>309</v>
      </c>
      <c r="C43" s="232"/>
      <c r="D43" s="233"/>
      <c r="E43" s="241"/>
      <c r="F43" s="241"/>
      <c r="G43" s="234" t="s">
        <v>220</v>
      </c>
      <c r="H43" s="234"/>
      <c r="I43" s="234"/>
      <c r="J43" s="234"/>
      <c r="K43" s="234"/>
      <c r="L43" s="234"/>
    </row>
    <row r="44" spans="1:12" ht="30.95">
      <c r="A44" s="230" t="s">
        <v>306</v>
      </c>
      <c r="B44" s="231" t="s">
        <v>310</v>
      </c>
      <c r="C44" s="232"/>
      <c r="D44" s="233"/>
      <c r="E44" s="241"/>
      <c r="F44" s="241"/>
      <c r="G44" s="234" t="s">
        <v>220</v>
      </c>
      <c r="H44" s="234"/>
      <c r="I44" s="234"/>
      <c r="J44" s="234"/>
      <c r="K44" s="234"/>
      <c r="L44" s="234"/>
    </row>
    <row r="45" spans="1:12" ht="46.5">
      <c r="A45" s="230" t="s">
        <v>306</v>
      </c>
      <c r="B45" s="231" t="s">
        <v>311</v>
      </c>
      <c r="C45" s="232"/>
      <c r="D45" s="233" t="s">
        <v>220</v>
      </c>
      <c r="E45" s="233" t="s">
        <v>220</v>
      </c>
      <c r="F45" s="233" t="s">
        <v>220</v>
      </c>
      <c r="G45" s="234" t="s">
        <v>220</v>
      </c>
      <c r="H45" s="234" t="s">
        <v>220</v>
      </c>
      <c r="I45" s="234" t="s">
        <v>220</v>
      </c>
      <c r="J45" s="234" t="s">
        <v>220</v>
      </c>
      <c r="K45" s="234" t="s">
        <v>220</v>
      </c>
      <c r="L45" s="234" t="s">
        <v>220</v>
      </c>
    </row>
    <row r="46" spans="1:12" ht="30.95">
      <c r="A46" s="230" t="s">
        <v>306</v>
      </c>
      <c r="B46" s="231" t="s">
        <v>312</v>
      </c>
      <c r="C46" s="232"/>
      <c r="D46" s="233"/>
      <c r="E46" s="233"/>
      <c r="F46" s="233"/>
      <c r="G46" s="234" t="s">
        <v>220</v>
      </c>
      <c r="H46" s="234"/>
      <c r="I46" s="234"/>
      <c r="J46" s="234"/>
      <c r="K46" s="234"/>
      <c r="L46" s="234"/>
    </row>
    <row r="47" spans="1:12" ht="18.600000000000001" customHeight="1">
      <c r="A47" s="230" t="s">
        <v>306</v>
      </c>
      <c r="B47" s="231" t="s">
        <v>313</v>
      </c>
      <c r="C47" s="232"/>
      <c r="D47" s="233"/>
      <c r="E47" s="233"/>
      <c r="F47" s="233"/>
      <c r="G47" s="233" t="s">
        <v>220</v>
      </c>
      <c r="H47" s="234"/>
      <c r="I47" s="234"/>
      <c r="J47" s="234"/>
      <c r="K47" s="234"/>
      <c r="L47" s="234"/>
    </row>
    <row r="48" spans="1:12" ht="17.45" customHeight="1">
      <c r="A48" s="230" t="s">
        <v>306</v>
      </c>
      <c r="B48" s="231" t="s">
        <v>314</v>
      </c>
      <c r="C48" s="232"/>
      <c r="D48" s="233"/>
      <c r="E48" s="233" t="s">
        <v>220</v>
      </c>
      <c r="F48" s="233" t="s">
        <v>220</v>
      </c>
      <c r="G48" s="233" t="s">
        <v>220</v>
      </c>
      <c r="H48" s="234"/>
      <c r="I48" s="234"/>
      <c r="J48" s="234"/>
      <c r="K48" s="234"/>
      <c r="L48" s="234"/>
    </row>
    <row r="49" spans="1:12" ht="30.95">
      <c r="A49" s="230" t="s">
        <v>306</v>
      </c>
      <c r="B49" s="231" t="s">
        <v>315</v>
      </c>
      <c r="C49" s="232"/>
      <c r="D49" s="233"/>
      <c r="E49" s="233"/>
      <c r="F49" s="233"/>
      <c r="G49" s="233"/>
      <c r="H49" s="234"/>
      <c r="I49" s="234"/>
      <c r="J49" s="234"/>
      <c r="K49" s="234"/>
      <c r="L49" s="234"/>
    </row>
    <row r="50" spans="1:12" ht="30.95">
      <c r="A50" s="230" t="s">
        <v>306</v>
      </c>
      <c r="B50" s="231" t="s">
        <v>316</v>
      </c>
      <c r="C50" s="232" t="s">
        <v>220</v>
      </c>
      <c r="D50" s="233" t="s">
        <v>220</v>
      </c>
      <c r="E50" s="233" t="s">
        <v>220</v>
      </c>
      <c r="F50" s="233" t="s">
        <v>220</v>
      </c>
      <c r="G50" s="242"/>
      <c r="H50" s="234" t="s">
        <v>220</v>
      </c>
      <c r="I50" s="234" t="s">
        <v>220</v>
      </c>
      <c r="J50" s="234" t="s">
        <v>220</v>
      </c>
      <c r="K50" s="234" t="s">
        <v>220</v>
      </c>
      <c r="L50" s="234" t="s">
        <v>220</v>
      </c>
    </row>
    <row r="51" spans="1:12" ht="30.95">
      <c r="A51" s="230" t="s">
        <v>306</v>
      </c>
      <c r="B51" s="231" t="s">
        <v>317</v>
      </c>
      <c r="C51" s="232"/>
      <c r="D51" s="233"/>
      <c r="E51" s="233"/>
      <c r="F51" s="233" t="s">
        <v>220</v>
      </c>
      <c r="G51" s="242"/>
      <c r="H51" s="234"/>
      <c r="I51" s="234" t="s">
        <v>220</v>
      </c>
      <c r="J51" s="234" t="s">
        <v>220</v>
      </c>
      <c r="K51" s="234" t="s">
        <v>220</v>
      </c>
      <c r="L51" s="234" t="s">
        <v>220</v>
      </c>
    </row>
    <row r="52" spans="1:12" ht="30.95">
      <c r="A52" s="230" t="s">
        <v>306</v>
      </c>
      <c r="B52" s="231" t="s">
        <v>318</v>
      </c>
      <c r="C52" s="232"/>
      <c r="D52" s="233"/>
      <c r="E52" s="233"/>
      <c r="F52" s="233"/>
      <c r="G52" s="234" t="s">
        <v>220</v>
      </c>
      <c r="H52" s="234"/>
      <c r="I52" s="234"/>
      <c r="J52" s="234"/>
      <c r="K52" s="234"/>
      <c r="L52" s="234"/>
    </row>
    <row r="53" spans="1:12" ht="30.95">
      <c r="A53" s="230" t="s">
        <v>319</v>
      </c>
      <c r="B53" s="231" t="s">
        <v>320</v>
      </c>
      <c r="C53" s="232" t="s">
        <v>220</v>
      </c>
      <c r="D53" s="233" t="s">
        <v>220</v>
      </c>
      <c r="E53" s="233" t="s">
        <v>220</v>
      </c>
      <c r="F53" s="233" t="s">
        <v>220</v>
      </c>
      <c r="G53" s="234" t="s">
        <v>220</v>
      </c>
      <c r="H53" s="234" t="s">
        <v>220</v>
      </c>
      <c r="I53" s="234" t="s">
        <v>220</v>
      </c>
      <c r="J53" s="234" t="s">
        <v>220</v>
      </c>
      <c r="K53" s="234" t="s">
        <v>220</v>
      </c>
      <c r="L53" s="234"/>
    </row>
    <row r="54" spans="1:12" ht="30.95">
      <c r="A54" s="230" t="s">
        <v>319</v>
      </c>
      <c r="B54" s="231" t="s">
        <v>321</v>
      </c>
      <c r="C54" s="232"/>
      <c r="D54" s="233"/>
      <c r="E54" s="233"/>
      <c r="F54" s="233"/>
      <c r="G54" s="234"/>
      <c r="H54" s="234"/>
      <c r="I54" s="234" t="s">
        <v>220</v>
      </c>
      <c r="J54" s="234" t="s">
        <v>220</v>
      </c>
      <c r="K54" s="234" t="s">
        <v>220</v>
      </c>
      <c r="L54" s="234"/>
    </row>
    <row r="55" spans="1:12" ht="30.95">
      <c r="A55" s="230" t="s">
        <v>322</v>
      </c>
      <c r="B55" s="231" t="s">
        <v>323</v>
      </c>
      <c r="C55" s="232"/>
      <c r="D55" s="233"/>
      <c r="E55" s="233"/>
      <c r="F55" s="233"/>
      <c r="G55" s="234"/>
      <c r="H55" s="234"/>
      <c r="I55" s="234"/>
      <c r="J55" s="234"/>
      <c r="K55" s="234"/>
      <c r="L55" s="234"/>
    </row>
    <row r="56" spans="1:12" ht="30.95">
      <c r="A56" s="230" t="s">
        <v>322</v>
      </c>
      <c r="B56" s="231" t="s">
        <v>324</v>
      </c>
      <c r="C56" s="232"/>
      <c r="D56" s="233"/>
      <c r="E56" s="233" t="s">
        <v>220</v>
      </c>
      <c r="F56" s="233" t="s">
        <v>220</v>
      </c>
      <c r="G56" s="234"/>
      <c r="H56" s="234"/>
      <c r="I56" s="234"/>
      <c r="J56" s="234"/>
      <c r="K56" s="234"/>
      <c r="L56" s="234"/>
    </row>
    <row r="57" spans="1:12" ht="15.6">
      <c r="A57" s="230" t="s">
        <v>322</v>
      </c>
      <c r="B57" s="231" t="s">
        <v>325</v>
      </c>
      <c r="C57" s="232"/>
      <c r="D57" s="233"/>
      <c r="E57" s="233"/>
      <c r="F57" s="233"/>
      <c r="G57" s="233"/>
      <c r="H57" s="234"/>
      <c r="I57" s="234"/>
      <c r="J57" s="234"/>
      <c r="K57" s="234"/>
      <c r="L57" s="234"/>
    </row>
  </sheetData>
  <sheetProtection algorithmName="SHA-512" hashValue="CtHMiM8Ynixjh0EF93hnvcL3WNC5mMvQj4vLDeA+MYj/kOuHGyRY0zYI+TEJJxGN1YyqOBa/KJVhTOMXe6vNJw==" saltValue="0sCUqKuJJwF723U7gJxTgA==" spinCount="100000" sheet="1" objects="1" scenarios="1"/>
  <autoFilter ref="A1:L57" xr:uid="{CBEC50DB-2478-4524-8C4E-D9AAF38C9CD6}"/>
  <hyperlinks>
    <hyperlink ref="B53" location="_ftn6" display="_ftn6" xr:uid="{27ECDF93-3443-44A7-9254-FCC83F31A26D}"/>
    <hyperlink ref="N6" r:id="rId1" xr:uid="{76BF1B7F-D398-484E-8682-704700FE7299}"/>
  </hyperlinks>
  <pageMargins left="0.25" right="0.25" top="0.75" bottom="0.75" header="0.3" footer="0.3"/>
  <pageSetup scale="62" fitToHeight="0" orientation="landscape" r:id="rId2"/>
  <headerFooter>
    <oddFooter>&amp;LCTLP TST V1_08.14.23&amp;R&amp;A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4079D-7F51-4C63-872D-383ADE9E6397}">
  <sheetPr>
    <pageSetUpPr fitToPage="1"/>
  </sheetPr>
  <dimension ref="A1:F71"/>
  <sheetViews>
    <sheetView zoomScaleNormal="100" workbookViewId="0">
      <selection activeCell="F2" sqref="F2"/>
    </sheetView>
  </sheetViews>
  <sheetFormatPr defaultColWidth="31.5703125" defaultRowHeight="14.45"/>
  <cols>
    <col min="1" max="1" width="7.7109375" style="6" customWidth="1"/>
    <col min="2" max="2" width="11.42578125" style="6" customWidth="1"/>
    <col min="3" max="5" width="38" style="6" customWidth="1"/>
    <col min="6" max="6" width="36" style="6" bestFit="1" customWidth="1"/>
    <col min="7" max="16384" width="31.5703125" style="6"/>
  </cols>
  <sheetData>
    <row r="1" spans="1:6" ht="29.45" thickBot="1">
      <c r="A1" s="191" t="s">
        <v>326</v>
      </c>
      <c r="B1" s="192" t="s">
        <v>327</v>
      </c>
      <c r="C1" s="192" t="s">
        <v>328</v>
      </c>
      <c r="D1" s="192" t="s">
        <v>329</v>
      </c>
      <c r="E1" s="192" t="s">
        <v>330</v>
      </c>
      <c r="F1" s="193" t="s">
        <v>331</v>
      </c>
    </row>
    <row r="2" spans="1:6" ht="43.5">
      <c r="A2" s="195" t="s">
        <v>201</v>
      </c>
      <c r="B2" s="196" t="s">
        <v>204</v>
      </c>
      <c r="C2" s="6" t="s">
        <v>332</v>
      </c>
      <c r="D2" s="183" t="s">
        <v>333</v>
      </c>
      <c r="E2" s="6" t="s">
        <v>334</v>
      </c>
      <c r="F2" s="186" t="s">
        <v>335</v>
      </c>
    </row>
    <row r="3" spans="1:6" ht="44.1" thickBot="1">
      <c r="A3" s="197"/>
      <c r="B3" s="198"/>
      <c r="C3" s="187" t="s">
        <v>336</v>
      </c>
      <c r="D3" s="188" t="s">
        <v>232</v>
      </c>
      <c r="E3" s="187" t="s">
        <v>337</v>
      </c>
      <c r="F3" s="189"/>
    </row>
    <row r="4" spans="1:6" ht="43.5">
      <c r="A4" s="199" t="s">
        <v>66</v>
      </c>
      <c r="B4" s="200" t="s">
        <v>338</v>
      </c>
      <c r="C4" s="184" t="s">
        <v>339</v>
      </c>
      <c r="D4" s="190" t="s">
        <v>232</v>
      </c>
      <c r="E4" s="184" t="s">
        <v>337</v>
      </c>
      <c r="F4" s="185" t="s">
        <v>340</v>
      </c>
    </row>
    <row r="5" spans="1:6" ht="29.1">
      <c r="A5" s="195"/>
      <c r="B5" s="196"/>
      <c r="C5" s="6" t="s">
        <v>341</v>
      </c>
      <c r="D5" s="6" t="s">
        <v>231</v>
      </c>
      <c r="E5" s="6" t="s">
        <v>337</v>
      </c>
      <c r="F5" s="186"/>
    </row>
    <row r="6" spans="1:6" ht="43.5">
      <c r="A6" s="195"/>
      <c r="B6" s="196"/>
      <c r="C6" s="6" t="s">
        <v>342</v>
      </c>
      <c r="D6" s="6" t="s">
        <v>343</v>
      </c>
      <c r="E6" s="6" t="s">
        <v>344</v>
      </c>
      <c r="F6" s="186"/>
    </row>
    <row r="7" spans="1:6" ht="44.1" thickBot="1">
      <c r="A7" s="197"/>
      <c r="B7" s="198"/>
      <c r="C7" s="187" t="s">
        <v>345</v>
      </c>
      <c r="D7" s="187" t="s">
        <v>222</v>
      </c>
      <c r="E7" s="187" t="s">
        <v>346</v>
      </c>
      <c r="F7" s="189"/>
    </row>
    <row r="8" spans="1:6" ht="43.5">
      <c r="A8" s="199" t="s">
        <v>66</v>
      </c>
      <c r="B8" s="200" t="s">
        <v>347</v>
      </c>
      <c r="C8" s="184" t="s">
        <v>339</v>
      </c>
      <c r="D8" s="190" t="s">
        <v>232</v>
      </c>
      <c r="E8" s="184" t="s">
        <v>337</v>
      </c>
      <c r="F8" s="185" t="s">
        <v>348</v>
      </c>
    </row>
    <row r="9" spans="1:6" ht="29.1">
      <c r="A9" s="195"/>
      <c r="B9" s="196"/>
      <c r="C9" s="6" t="s">
        <v>341</v>
      </c>
      <c r="D9" s="6" t="s">
        <v>231</v>
      </c>
      <c r="E9" s="6" t="s">
        <v>337</v>
      </c>
      <c r="F9" s="186"/>
    </row>
    <row r="10" spans="1:6" ht="43.5">
      <c r="A10" s="195"/>
      <c r="B10" s="196"/>
      <c r="C10" s="6" t="s">
        <v>349</v>
      </c>
      <c r="D10" s="6" t="s">
        <v>222</v>
      </c>
      <c r="E10" s="6" t="s">
        <v>346</v>
      </c>
      <c r="F10" s="186"/>
    </row>
    <row r="11" spans="1:6" ht="29.45" thickBot="1">
      <c r="A11" s="197"/>
      <c r="B11" s="198"/>
      <c r="C11" s="187" t="s">
        <v>350</v>
      </c>
      <c r="D11" s="187" t="s">
        <v>224</v>
      </c>
      <c r="E11" s="187" t="s">
        <v>351</v>
      </c>
      <c r="F11" s="189"/>
    </row>
    <row r="12" spans="1:6" ht="29.1">
      <c r="A12" s="199" t="s">
        <v>66</v>
      </c>
      <c r="B12" s="200" t="s">
        <v>352</v>
      </c>
      <c r="C12" s="184" t="s">
        <v>353</v>
      </c>
      <c r="D12" s="184" t="s">
        <v>354</v>
      </c>
      <c r="E12" s="184" t="s">
        <v>355</v>
      </c>
      <c r="F12" s="185" t="s">
        <v>356</v>
      </c>
    </row>
    <row r="13" spans="1:6" ht="58.5" thickBot="1">
      <c r="A13" s="197"/>
      <c r="B13" s="198"/>
      <c r="C13" s="187" t="s">
        <v>357</v>
      </c>
      <c r="D13" s="187" t="s">
        <v>358</v>
      </c>
      <c r="E13" s="187" t="s">
        <v>359</v>
      </c>
      <c r="F13" s="189"/>
    </row>
    <row r="14" spans="1:6" ht="29.1">
      <c r="A14" s="199" t="s">
        <v>66</v>
      </c>
      <c r="B14" s="200" t="s">
        <v>360</v>
      </c>
      <c r="C14" s="184" t="s">
        <v>361</v>
      </c>
      <c r="D14" s="184" t="s">
        <v>362</v>
      </c>
      <c r="E14" s="184" t="s">
        <v>363</v>
      </c>
      <c r="F14" s="185" t="s">
        <v>364</v>
      </c>
    </row>
    <row r="15" spans="1:6" ht="58.5" thickBot="1">
      <c r="A15" s="197"/>
      <c r="B15" s="198"/>
      <c r="C15" s="187" t="s">
        <v>365</v>
      </c>
      <c r="D15" s="187" t="s">
        <v>358</v>
      </c>
      <c r="E15" s="187" t="s">
        <v>366</v>
      </c>
      <c r="F15" s="189"/>
    </row>
    <row r="16" spans="1:6" ht="29.1">
      <c r="A16" s="199" t="s">
        <v>66</v>
      </c>
      <c r="B16" s="200" t="s">
        <v>367</v>
      </c>
      <c r="C16" s="184" t="s">
        <v>368</v>
      </c>
      <c r="D16" s="184" t="s">
        <v>160</v>
      </c>
      <c r="E16" s="184" t="s">
        <v>369</v>
      </c>
      <c r="F16" s="185"/>
    </row>
    <row r="17" spans="1:6" ht="44.1" thickBot="1">
      <c r="A17" s="197"/>
      <c r="B17" s="198"/>
      <c r="C17" s="187" t="s">
        <v>370</v>
      </c>
      <c r="D17" s="187"/>
      <c r="E17" s="243" t="s">
        <v>371</v>
      </c>
      <c r="F17" s="189"/>
    </row>
    <row r="18" spans="1:6" ht="43.5">
      <c r="A18" s="199" t="s">
        <v>66</v>
      </c>
      <c r="B18" s="200" t="s">
        <v>372</v>
      </c>
      <c r="C18" s="184" t="s">
        <v>373</v>
      </c>
      <c r="D18" s="184" t="s">
        <v>374</v>
      </c>
      <c r="E18" s="184" t="s">
        <v>375</v>
      </c>
      <c r="F18" s="185" t="s">
        <v>376</v>
      </c>
    </row>
    <row r="19" spans="1:6">
      <c r="A19" s="195"/>
      <c r="B19" s="196"/>
      <c r="C19" s="6" t="s">
        <v>377</v>
      </c>
      <c r="D19" s="6" t="s">
        <v>219</v>
      </c>
      <c r="E19" s="6" t="s">
        <v>378</v>
      </c>
      <c r="F19" s="186"/>
    </row>
    <row r="20" spans="1:6" ht="44.1" thickBot="1">
      <c r="A20" s="197"/>
      <c r="B20" s="198"/>
      <c r="C20" s="187" t="s">
        <v>379</v>
      </c>
      <c r="D20" s="187" t="s">
        <v>232</v>
      </c>
      <c r="E20" s="187" t="s">
        <v>337</v>
      </c>
      <c r="F20" s="189"/>
    </row>
    <row r="21" spans="1:6" ht="43.5">
      <c r="A21" s="199" t="s">
        <v>63</v>
      </c>
      <c r="B21" s="200" t="s">
        <v>380</v>
      </c>
      <c r="C21" s="184" t="s">
        <v>381</v>
      </c>
      <c r="D21" s="184" t="s">
        <v>222</v>
      </c>
      <c r="E21" s="184" t="s">
        <v>382</v>
      </c>
      <c r="F21" s="185" t="s">
        <v>340</v>
      </c>
    </row>
    <row r="22" spans="1:6" ht="43.5">
      <c r="A22" s="195"/>
      <c r="B22" s="196"/>
      <c r="C22" s="6" t="s">
        <v>383</v>
      </c>
      <c r="D22" s="6" t="s">
        <v>384</v>
      </c>
      <c r="E22" s="6" t="s">
        <v>344</v>
      </c>
      <c r="F22" s="186"/>
    </row>
    <row r="23" spans="1:6" ht="44.1" thickBot="1">
      <c r="A23" s="197"/>
      <c r="B23" s="198"/>
      <c r="C23" s="187" t="s">
        <v>339</v>
      </c>
      <c r="D23" s="187" t="s">
        <v>232</v>
      </c>
      <c r="E23" s="187" t="s">
        <v>337</v>
      </c>
      <c r="F23" s="189"/>
    </row>
    <row r="24" spans="1:6" ht="43.5">
      <c r="A24" s="199" t="s">
        <v>63</v>
      </c>
      <c r="B24" s="200" t="s">
        <v>385</v>
      </c>
      <c r="C24" s="184" t="s">
        <v>386</v>
      </c>
      <c r="D24" s="184" t="s">
        <v>222</v>
      </c>
      <c r="E24" s="184" t="s">
        <v>382</v>
      </c>
      <c r="F24" s="185" t="s">
        <v>348</v>
      </c>
    </row>
    <row r="25" spans="1:6" ht="29.1">
      <c r="A25" s="195"/>
      <c r="B25" s="196"/>
      <c r="C25" s="6" t="s">
        <v>387</v>
      </c>
      <c r="D25" s="6" t="s">
        <v>224</v>
      </c>
      <c r="E25" s="6" t="s">
        <v>351</v>
      </c>
      <c r="F25" s="186"/>
    </row>
    <row r="26" spans="1:6" ht="44.1" thickBot="1">
      <c r="A26" s="197"/>
      <c r="B26" s="198"/>
      <c r="C26" s="187" t="s">
        <v>388</v>
      </c>
      <c r="D26" s="187" t="s">
        <v>232</v>
      </c>
      <c r="E26" s="187" t="s">
        <v>337</v>
      </c>
      <c r="F26" s="189"/>
    </row>
    <row r="27" spans="1:6" ht="43.5">
      <c r="A27" s="199" t="s">
        <v>65</v>
      </c>
      <c r="B27" s="200" t="s">
        <v>389</v>
      </c>
      <c r="C27" s="184" t="s">
        <v>339</v>
      </c>
      <c r="D27" s="184" t="s">
        <v>232</v>
      </c>
      <c r="E27" s="184" t="s">
        <v>337</v>
      </c>
      <c r="F27" s="185" t="s">
        <v>390</v>
      </c>
    </row>
    <row r="28" spans="1:6" ht="29.1">
      <c r="A28" s="195"/>
      <c r="B28" s="196"/>
      <c r="C28" s="6" t="s">
        <v>391</v>
      </c>
      <c r="D28" s="6" t="s">
        <v>392</v>
      </c>
      <c r="E28" s="6" t="s">
        <v>393</v>
      </c>
      <c r="F28" s="186"/>
    </row>
    <row r="29" spans="1:6">
      <c r="A29" s="195"/>
      <c r="B29" s="196"/>
      <c r="C29" s="6" t="s">
        <v>394</v>
      </c>
      <c r="D29" s="183" t="s">
        <v>227</v>
      </c>
      <c r="E29" s="6" t="s">
        <v>395</v>
      </c>
      <c r="F29" s="186"/>
    </row>
    <row r="30" spans="1:6" ht="15" thickBot="1">
      <c r="A30" s="195"/>
      <c r="B30" s="196"/>
      <c r="C30" s="6" t="s">
        <v>396</v>
      </c>
      <c r="D30" s="194" t="s">
        <v>228</v>
      </c>
      <c r="F30" s="186"/>
    </row>
    <row r="31" spans="1:6" ht="57.95">
      <c r="A31" s="199" t="s">
        <v>65</v>
      </c>
      <c r="B31" s="200" t="s">
        <v>397</v>
      </c>
      <c r="C31" s="184" t="s">
        <v>398</v>
      </c>
      <c r="D31" s="184" t="s">
        <v>399</v>
      </c>
      <c r="E31" s="184" t="s">
        <v>400</v>
      </c>
      <c r="F31" s="185" t="s">
        <v>401</v>
      </c>
    </row>
    <row r="32" spans="1:6" ht="29.45" thickBot="1">
      <c r="A32" s="197"/>
      <c r="B32" s="198"/>
      <c r="C32" s="187" t="s">
        <v>402</v>
      </c>
      <c r="D32" s="187" t="s">
        <v>403</v>
      </c>
      <c r="E32" s="187"/>
      <c r="F32" s="189"/>
    </row>
    <row r="33" spans="1:6" ht="29.1">
      <c r="A33" s="199"/>
      <c r="B33" s="200" t="s">
        <v>216</v>
      </c>
      <c r="C33" s="184" t="s">
        <v>404</v>
      </c>
      <c r="D33" s="184"/>
      <c r="E33" s="184" t="s">
        <v>405</v>
      </c>
      <c r="F33" s="185" t="s">
        <v>406</v>
      </c>
    </row>
    <row r="34" spans="1:6" ht="29.45" thickBot="1">
      <c r="A34" s="197"/>
      <c r="B34" s="198"/>
      <c r="C34" s="187" t="s">
        <v>402</v>
      </c>
      <c r="D34" s="187" t="s">
        <v>403</v>
      </c>
      <c r="E34" s="187"/>
      <c r="F34" s="189"/>
    </row>
    <row r="35" spans="1:6" ht="101.45">
      <c r="A35" s="199" t="s">
        <v>64</v>
      </c>
      <c r="B35" s="200" t="s">
        <v>407</v>
      </c>
      <c r="C35" s="184" t="s">
        <v>408</v>
      </c>
      <c r="D35" s="190" t="s">
        <v>409</v>
      </c>
      <c r="E35" s="184" t="s">
        <v>410</v>
      </c>
      <c r="F35" s="185" t="s">
        <v>411</v>
      </c>
    </row>
    <row r="36" spans="1:6" ht="57.95">
      <c r="A36" s="195"/>
      <c r="B36" s="196"/>
      <c r="C36" s="204" t="s">
        <v>412</v>
      </c>
      <c r="D36" s="183"/>
      <c r="E36" s="6" t="s">
        <v>413</v>
      </c>
      <c r="F36" s="186"/>
    </row>
    <row r="37" spans="1:6">
      <c r="A37" s="195"/>
      <c r="B37" s="196"/>
      <c r="C37" s="202" t="s">
        <v>152</v>
      </c>
      <c r="D37" s="6" t="s">
        <v>414</v>
      </c>
      <c r="F37" s="186"/>
    </row>
    <row r="38" spans="1:6">
      <c r="A38" s="195"/>
      <c r="B38" s="196"/>
      <c r="C38" s="202" t="s">
        <v>150</v>
      </c>
      <c r="D38" s="183" t="s">
        <v>415</v>
      </c>
      <c r="F38" s="186"/>
    </row>
    <row r="39" spans="1:6" ht="15" thickBot="1">
      <c r="A39" s="197"/>
      <c r="B39" s="198"/>
      <c r="C39" s="203" t="s">
        <v>416</v>
      </c>
      <c r="D39" s="188" t="s">
        <v>417</v>
      </c>
      <c r="E39" s="187"/>
      <c r="F39" s="189"/>
    </row>
    <row r="40" spans="1:6" ht="101.45">
      <c r="A40" s="195" t="s">
        <v>418</v>
      </c>
      <c r="B40" s="196" t="s">
        <v>419</v>
      </c>
      <c r="C40" s="6" t="s">
        <v>420</v>
      </c>
      <c r="D40" s="183" t="s">
        <v>409</v>
      </c>
      <c r="E40" s="6" t="s">
        <v>410</v>
      </c>
      <c r="F40" s="186" t="s">
        <v>411</v>
      </c>
    </row>
    <row r="41" spans="1:6">
      <c r="A41" s="195"/>
      <c r="B41" s="196"/>
      <c r="C41" s="6" t="s">
        <v>421</v>
      </c>
      <c r="D41" s="183"/>
      <c r="F41" s="186"/>
    </row>
    <row r="42" spans="1:6">
      <c r="A42" s="195"/>
      <c r="B42" s="196"/>
      <c r="C42" s="201" t="s">
        <v>412</v>
      </c>
      <c r="F42" s="186"/>
    </row>
    <row r="43" spans="1:6">
      <c r="A43" s="195"/>
      <c r="B43" s="196"/>
      <c r="C43" s="202" t="s">
        <v>152</v>
      </c>
      <c r="D43" s="6" t="s">
        <v>414</v>
      </c>
      <c r="F43" s="186"/>
    </row>
    <row r="44" spans="1:6">
      <c r="A44" s="195"/>
      <c r="B44" s="196"/>
      <c r="C44" s="202" t="s">
        <v>150</v>
      </c>
      <c r="D44" s="183" t="s">
        <v>415</v>
      </c>
      <c r="F44" s="186"/>
    </row>
    <row r="45" spans="1:6" ht="15" thickBot="1">
      <c r="A45" s="197"/>
      <c r="B45" s="198"/>
      <c r="C45" s="203" t="s">
        <v>416</v>
      </c>
      <c r="D45" s="188" t="s">
        <v>417</v>
      </c>
      <c r="E45" s="187"/>
      <c r="F45" s="189"/>
    </row>
    <row r="71" spans="2:3">
      <c r="B71" s="17"/>
      <c r="C71" s="17"/>
    </row>
  </sheetData>
  <sheetProtection algorithmName="SHA-512" hashValue="Qy3oU/M66InjoqAXaVCEMpw9B8s4qu9/hu0C3RkGSK8aSkrupnVE2GlhNTIijRsZxjS/CiGtiDWs1bUZkildFA==" saltValue="RCCzRRB7LyP+VXcRdDkl+g==" spinCount="100000" sheet="1" objects="1" scenarios="1"/>
  <pageMargins left="0.7" right="0.7" top="0.75" bottom="0.75" header="0.3" footer="0.3"/>
  <pageSetup scale="72" fitToHeight="0" orientation="landscape" r:id="rId1"/>
  <headerFooter>
    <oddFooter>&amp;LCTLP TST V1_08.14.2023&amp;R&amp;A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DBEC7-06AF-4F56-B412-A7799B5EC10C}">
  <dimension ref="A2:B3"/>
  <sheetViews>
    <sheetView workbookViewId="0">
      <selection activeCell="W25" sqref="W25"/>
    </sheetView>
  </sheetViews>
  <sheetFormatPr defaultRowHeight="14.45"/>
  <sheetData>
    <row r="2" spans="1:2">
      <c r="A2" t="s">
        <v>422</v>
      </c>
      <c r="B2" t="s">
        <v>220</v>
      </c>
    </row>
    <row r="3" spans="1:2">
      <c r="A3" t="s">
        <v>423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1485b63-d00c-40f5-a547-953a6d10f778">
      <UserInfo>
        <DisplayName>Enos, Melissa A (ELD)</DisplayName>
        <AccountId>359</AccountId>
        <AccountType/>
      </UserInfo>
    </SharedWithUsers>
    <lcf76f155ced4ddcb4097134ff3c332f xmlns="588b04f8-4dae-4f84-88c8-9a8dc78fddc3">
      <Terms xmlns="http://schemas.microsoft.com/office/infopath/2007/PartnerControls"/>
    </lcf76f155ced4ddcb4097134ff3c332f>
    <TaxCatchAll xmlns="e1485b63-d00c-40f5-a547-953a6d10f77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339AB015D5D84FBCA24BABC67A43C7" ma:contentTypeVersion="13" ma:contentTypeDescription="Create a new document." ma:contentTypeScope="" ma:versionID="8fcdcb484357e1452cced12cb4612883">
  <xsd:schema xmlns:xsd="http://www.w3.org/2001/XMLSchema" xmlns:xs="http://www.w3.org/2001/XMLSchema" xmlns:p="http://schemas.microsoft.com/office/2006/metadata/properties" xmlns:ns2="588b04f8-4dae-4f84-88c8-9a8dc78fddc3" xmlns:ns3="e1485b63-d00c-40f5-a547-953a6d10f778" targetNamespace="http://schemas.microsoft.com/office/2006/metadata/properties" ma:root="true" ma:fieldsID="f72b0268ad484305a40e28931851a50a" ns2:_="" ns3:_="">
    <xsd:import namespace="588b04f8-4dae-4f84-88c8-9a8dc78fddc3"/>
    <xsd:import namespace="e1485b63-d00c-40f5-a547-953a6d10f7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8b04f8-4dae-4f84-88c8-9a8dc78fdd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485b63-d00c-40f5-a547-953a6d10f7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343b281-fc6a-4e9a-b4c8-23e8364b8361}" ma:internalName="TaxCatchAll" ma:showField="CatchAllData" ma:web="e1485b63-d00c-40f5-a547-953a6d10f7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F219F0-D3C1-4011-B33E-F33B7270C699}"/>
</file>

<file path=customXml/itemProps2.xml><?xml version="1.0" encoding="utf-8"?>
<ds:datastoreItem xmlns:ds="http://schemas.openxmlformats.org/officeDocument/2006/customXml" ds:itemID="{C1D49AE4-7B45-45C8-A216-3DD006059F43}"/>
</file>

<file path=customXml/itemProps3.xml><?xml version="1.0" encoding="utf-8"?>
<ds:datastoreItem xmlns:ds="http://schemas.openxmlformats.org/officeDocument/2006/customXml" ds:itemID="{C7C88334-2BC4-4B52-8839-07AC89B5CD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Kushmerek, Carissa (ELD)</cp:lastModifiedBy>
  <cp:revision/>
  <dcterms:created xsi:type="dcterms:W3CDTF">2018-03-23T13:17:04Z</dcterms:created>
  <dcterms:modified xsi:type="dcterms:W3CDTF">2023-10-25T17:52:49Z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0x01010011339AB015D5D84FBCA24BABC67A43C7</vt:lpwstr>
  </property>
  <property fmtid="{D5CDD505-2E9C-101B-9397-08002B2CF9AE}" pid="3" name="MediaServiceImageTags">
    <vt:lpwstr/>
  </property>
</Properties>
</file>